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Veřejné zakázky 2023\ZUŠ J. Pravečka - učebna v podkroví\"/>
    </mc:Choice>
  </mc:AlternateContent>
  <bookViews>
    <workbookView xWindow="0" yWindow="0" windowWidth="28800" windowHeight="12435" activeTab="1"/>
  </bookViews>
  <sheets>
    <sheet name="Rekapitulace stavby" sheetId="1" r:id="rId1"/>
    <sheet name="1 - ZUŠ-učebna v podkroví..." sheetId="2" r:id="rId2"/>
    <sheet name="2 - ZUŠ učebna v podkroví..." sheetId="3" r:id="rId3"/>
    <sheet name="3 - ZUŠ učebna v podkroví..." sheetId="4" r:id="rId4"/>
    <sheet name="4 - ZUŠ nouzové osvětlení" sheetId="5" r:id="rId5"/>
    <sheet name="5 - Vedlejší rozpočtové n..." sheetId="6" r:id="rId6"/>
  </sheets>
  <definedNames>
    <definedName name="_xlnm._FilterDatabase" localSheetId="1" hidden="1">'1 - ZUŠ-učebna v podkroví...'!$C$129:$L$353</definedName>
    <definedName name="_xlnm._FilterDatabase" localSheetId="2" hidden="1">'2 - ZUŠ učebna v podkroví...'!$C$119:$L$149</definedName>
    <definedName name="_xlnm._FilterDatabase" localSheetId="3" hidden="1">'3 - ZUŠ učebna v podkroví...'!$C$117:$L$169</definedName>
    <definedName name="_xlnm._FilterDatabase" localSheetId="4" hidden="1">'4 - ZUŠ nouzové osvětlení'!$C$118:$L$182</definedName>
    <definedName name="_xlnm._FilterDatabase" localSheetId="5" hidden="1">'5 - Vedlejší rozpočtové n...'!$C$117:$L$122</definedName>
    <definedName name="_xlnm.Print_Titles" localSheetId="1">'1 - ZUŠ-učebna v podkroví...'!$129:$129</definedName>
    <definedName name="_xlnm.Print_Titles" localSheetId="2">'2 - ZUŠ učebna v podkroví...'!$119:$119</definedName>
    <definedName name="_xlnm.Print_Titles" localSheetId="3">'3 - ZUŠ učebna v podkroví...'!$117:$117</definedName>
    <definedName name="_xlnm.Print_Titles" localSheetId="4">'4 - ZUŠ nouzové osvětlení'!$118:$118</definedName>
    <definedName name="_xlnm.Print_Titles" localSheetId="5">'5 - Vedlejší rozpočtové n...'!$117:$117</definedName>
    <definedName name="_xlnm.Print_Titles" localSheetId="0">'Rekapitulace stavby'!$92:$92</definedName>
    <definedName name="_xlnm.Print_Area" localSheetId="1">'1 - ZUŠ-učebna v podkroví...'!$C$4:$K$76,'1 - ZUŠ-učebna v podkroví...'!$C$82:$K$111,'1 - ZUŠ-učebna v podkroví...'!$C$117:$L$353</definedName>
    <definedName name="_xlnm.Print_Area" localSheetId="2">'2 - ZUŠ učebna v podkroví...'!$C$4:$K$76,'2 - ZUŠ učebna v podkroví...'!$C$82:$K$101,'2 - ZUŠ učebna v podkroví...'!$C$107:$L$149</definedName>
    <definedName name="_xlnm.Print_Area" localSheetId="3">'3 - ZUŠ učebna v podkroví...'!$C$4:$K$76,'3 - ZUŠ učebna v podkroví...'!$C$82:$K$99,'3 - ZUŠ učebna v podkroví...'!$C$105:$L$169</definedName>
    <definedName name="_xlnm.Print_Area" localSheetId="4">'4 - ZUŠ nouzové osvětlení'!$C$4:$K$76,'4 - ZUŠ nouzové osvětlení'!$C$82:$K$100,'4 - ZUŠ nouzové osvětlení'!$C$106:$L$182</definedName>
    <definedName name="_xlnm.Print_Area" localSheetId="5">'5 - Vedlejší rozpočtové n...'!$C$4:$K$76,'5 - Vedlejší rozpočtové n...'!$C$82:$K$99,'5 - Vedlejší rozpočtové n...'!$C$105:$L$122</definedName>
    <definedName name="_xlnm.Print_Area" localSheetId="0">'Rekapitulace stavby'!$D$4:$AO$76,'Rekapitulace stavby'!$C$82:$AQ$100</definedName>
  </definedNames>
  <calcPr calcId="152511"/>
</workbook>
</file>

<file path=xl/calcChain.xml><?xml version="1.0" encoding="utf-8"?>
<calcChain xmlns="http://schemas.openxmlformats.org/spreadsheetml/2006/main">
  <c r="K39" i="6" l="1"/>
  <c r="K38" i="6"/>
  <c r="BA99" i="1" s="1"/>
  <c r="K37" i="6"/>
  <c r="AZ99" i="1" s="1"/>
  <c r="BI121" i="6"/>
  <c r="BH121" i="6"/>
  <c r="BG121" i="6"/>
  <c r="BF121" i="6"/>
  <c r="X121" i="6"/>
  <c r="X120" i="6"/>
  <c r="X119" i="6"/>
  <c r="X118" i="6" s="1"/>
  <c r="V121" i="6"/>
  <c r="V120" i="6"/>
  <c r="V119" i="6"/>
  <c r="V118" i="6" s="1"/>
  <c r="T121" i="6"/>
  <c r="T120" i="6"/>
  <c r="T119" i="6"/>
  <c r="T118" i="6" s="1"/>
  <c r="AW99" i="1" s="1"/>
  <c r="P121" i="6"/>
  <c r="J115" i="6"/>
  <c r="F114" i="6"/>
  <c r="F112" i="6"/>
  <c r="E110" i="6"/>
  <c r="J92" i="6"/>
  <c r="F91" i="6"/>
  <c r="F89" i="6"/>
  <c r="E87" i="6"/>
  <c r="J21" i="6"/>
  <c r="E21" i="6"/>
  <c r="J114" i="6" s="1"/>
  <c r="J20" i="6"/>
  <c r="J18" i="6"/>
  <c r="E18" i="6"/>
  <c r="F92" i="6" s="1"/>
  <c r="J17" i="6"/>
  <c r="J12" i="6"/>
  <c r="J89" i="6" s="1"/>
  <c r="E7" i="6"/>
  <c r="E108" i="6"/>
  <c r="K39" i="5"/>
  <c r="K38" i="5"/>
  <c r="BA98" i="1" s="1"/>
  <c r="K37" i="5"/>
  <c r="AZ98" i="1"/>
  <c r="BI180" i="5"/>
  <c r="BH180" i="5"/>
  <c r="BG180" i="5"/>
  <c r="BF180" i="5"/>
  <c r="X180" i="5"/>
  <c r="V180" i="5"/>
  <c r="T180" i="5"/>
  <c r="P180" i="5"/>
  <c r="K180" i="5" s="1"/>
  <c r="BE180" i="5" s="1"/>
  <c r="BI177" i="5"/>
  <c r="BH177" i="5"/>
  <c r="BG177" i="5"/>
  <c r="BF177" i="5"/>
  <c r="X177" i="5"/>
  <c r="V177" i="5"/>
  <c r="T177" i="5"/>
  <c r="P177" i="5"/>
  <c r="K177" i="5" s="1"/>
  <c r="BE177" i="5" s="1"/>
  <c r="BI174" i="5"/>
  <c r="BH174" i="5"/>
  <c r="BG174" i="5"/>
  <c r="BF174" i="5"/>
  <c r="X174" i="5"/>
  <c r="V174" i="5"/>
  <c r="T174" i="5"/>
  <c r="P174" i="5"/>
  <c r="K174" i="5" s="1"/>
  <c r="BE174" i="5" s="1"/>
  <c r="BI172" i="5"/>
  <c r="BH172" i="5"/>
  <c r="BG172" i="5"/>
  <c r="BF172" i="5"/>
  <c r="X172" i="5"/>
  <c r="V172" i="5"/>
  <c r="T172" i="5"/>
  <c r="P172" i="5"/>
  <c r="BK172" i="5" s="1"/>
  <c r="BI170" i="5"/>
  <c r="BH170" i="5"/>
  <c r="BG170" i="5"/>
  <c r="BF170" i="5"/>
  <c r="X170" i="5"/>
  <c r="V170" i="5"/>
  <c r="T170" i="5"/>
  <c r="P170" i="5"/>
  <c r="BK170" i="5" s="1"/>
  <c r="BI168" i="5"/>
  <c r="BH168" i="5"/>
  <c r="BG168" i="5"/>
  <c r="BF168" i="5"/>
  <c r="X168" i="5"/>
  <c r="V168" i="5"/>
  <c r="T168" i="5"/>
  <c r="P168" i="5"/>
  <c r="K168" i="5" s="1"/>
  <c r="BE168" i="5" s="1"/>
  <c r="BI166" i="5"/>
  <c r="BH166" i="5"/>
  <c r="BG166" i="5"/>
  <c r="BF166" i="5"/>
  <c r="X166" i="5"/>
  <c r="V166" i="5"/>
  <c r="T166" i="5"/>
  <c r="P166" i="5"/>
  <c r="BI164" i="5"/>
  <c r="BH164" i="5"/>
  <c r="BG164" i="5"/>
  <c r="BF164" i="5"/>
  <c r="X164" i="5"/>
  <c r="V164" i="5"/>
  <c r="T164" i="5"/>
  <c r="P164" i="5"/>
  <c r="BI162" i="5"/>
  <c r="BH162" i="5"/>
  <c r="BG162" i="5"/>
  <c r="BF162" i="5"/>
  <c r="X162" i="5"/>
  <c r="V162" i="5"/>
  <c r="T162" i="5"/>
  <c r="P162" i="5"/>
  <c r="K162" i="5" s="1"/>
  <c r="BE162" i="5" s="1"/>
  <c r="BI160" i="5"/>
  <c r="BH160" i="5"/>
  <c r="BG160" i="5"/>
  <c r="BF160" i="5"/>
  <c r="X160" i="5"/>
  <c r="V160" i="5"/>
  <c r="T160" i="5"/>
  <c r="P160" i="5"/>
  <c r="BK160" i="5" s="1"/>
  <c r="BI158" i="5"/>
  <c r="BH158" i="5"/>
  <c r="BG158" i="5"/>
  <c r="BF158" i="5"/>
  <c r="X158" i="5"/>
  <c r="V158" i="5"/>
  <c r="T158" i="5"/>
  <c r="P158" i="5"/>
  <c r="BI156" i="5"/>
  <c r="BH156" i="5"/>
  <c r="BG156" i="5"/>
  <c r="BF156" i="5"/>
  <c r="X156" i="5"/>
  <c r="V156" i="5"/>
  <c r="T156" i="5"/>
  <c r="P156" i="5"/>
  <c r="BK156" i="5" s="1"/>
  <c r="BI154" i="5"/>
  <c r="BH154" i="5"/>
  <c r="BG154" i="5"/>
  <c r="BF154" i="5"/>
  <c r="X154" i="5"/>
  <c r="V154" i="5"/>
  <c r="T154" i="5"/>
  <c r="P154" i="5"/>
  <c r="BI151" i="5"/>
  <c r="BH151" i="5"/>
  <c r="BG151" i="5"/>
  <c r="BF151" i="5"/>
  <c r="X151" i="5"/>
  <c r="V151" i="5"/>
  <c r="T151" i="5"/>
  <c r="P151" i="5"/>
  <c r="BK151" i="5" s="1"/>
  <c r="BI148" i="5"/>
  <c r="BH148" i="5"/>
  <c r="BG148" i="5"/>
  <c r="BF148" i="5"/>
  <c r="X148" i="5"/>
  <c r="V148" i="5"/>
  <c r="T148" i="5"/>
  <c r="P148" i="5"/>
  <c r="K148" i="5" s="1"/>
  <c r="BE148" i="5" s="1"/>
  <c r="BI145" i="5"/>
  <c r="BH145" i="5"/>
  <c r="BG145" i="5"/>
  <c r="BF145" i="5"/>
  <c r="X145" i="5"/>
  <c r="V145" i="5"/>
  <c r="T145" i="5"/>
  <c r="P145" i="5"/>
  <c r="BK145" i="5" s="1"/>
  <c r="BI142" i="5"/>
  <c r="BH142" i="5"/>
  <c r="BG142" i="5"/>
  <c r="BF142" i="5"/>
  <c r="X142" i="5"/>
  <c r="V142" i="5"/>
  <c r="T142" i="5"/>
  <c r="P142" i="5"/>
  <c r="BK142" i="5" s="1"/>
  <c r="BI140" i="5"/>
  <c r="BH140" i="5"/>
  <c r="BG140" i="5"/>
  <c r="BF140" i="5"/>
  <c r="X140" i="5"/>
  <c r="V140" i="5"/>
  <c r="T140" i="5"/>
  <c r="P140" i="5"/>
  <c r="K140" i="5" s="1"/>
  <c r="BE140" i="5" s="1"/>
  <c r="BI138" i="5"/>
  <c r="BH138" i="5"/>
  <c r="BG138" i="5"/>
  <c r="BF138" i="5"/>
  <c r="X138" i="5"/>
  <c r="V138" i="5"/>
  <c r="T138" i="5"/>
  <c r="P138" i="5"/>
  <c r="BI136" i="5"/>
  <c r="BH136" i="5"/>
  <c r="BG136" i="5"/>
  <c r="BF136" i="5"/>
  <c r="X136" i="5"/>
  <c r="V136" i="5"/>
  <c r="T136" i="5"/>
  <c r="P136" i="5"/>
  <c r="K136" i="5" s="1"/>
  <c r="BE136" i="5" s="1"/>
  <c r="BI134" i="5"/>
  <c r="BH134" i="5"/>
  <c r="BG134" i="5"/>
  <c r="BF134" i="5"/>
  <c r="X134" i="5"/>
  <c r="V134" i="5"/>
  <c r="T134" i="5"/>
  <c r="P134" i="5"/>
  <c r="K134" i="5" s="1"/>
  <c r="BE134" i="5" s="1"/>
  <c r="BI132" i="5"/>
  <c r="BH132" i="5"/>
  <c r="BG132" i="5"/>
  <c r="BF132" i="5"/>
  <c r="X132" i="5"/>
  <c r="V132" i="5"/>
  <c r="T132" i="5"/>
  <c r="P132" i="5"/>
  <c r="K132" i="5" s="1"/>
  <c r="BE132" i="5" s="1"/>
  <c r="BI130" i="5"/>
  <c r="BH130" i="5"/>
  <c r="BG130" i="5"/>
  <c r="BF130" i="5"/>
  <c r="X130" i="5"/>
  <c r="V130" i="5"/>
  <c r="T130" i="5"/>
  <c r="P130" i="5"/>
  <c r="BK130" i="5" s="1"/>
  <c r="BI127" i="5"/>
  <c r="BH127" i="5"/>
  <c r="BG127" i="5"/>
  <c r="BF127" i="5"/>
  <c r="X127" i="5"/>
  <c r="V127" i="5"/>
  <c r="T127" i="5"/>
  <c r="P127" i="5"/>
  <c r="BI124" i="5"/>
  <c r="BH124" i="5"/>
  <c r="BG124" i="5"/>
  <c r="BF124" i="5"/>
  <c r="X124" i="5"/>
  <c r="V124" i="5"/>
  <c r="T124" i="5"/>
  <c r="P124" i="5"/>
  <c r="BK124" i="5" s="1"/>
  <c r="BI122" i="5"/>
  <c r="BH122" i="5"/>
  <c r="BG122" i="5"/>
  <c r="BF122" i="5"/>
  <c r="X122" i="5"/>
  <c r="V122" i="5"/>
  <c r="T122" i="5"/>
  <c r="P122" i="5"/>
  <c r="K122" i="5" s="1"/>
  <c r="BE122" i="5" s="1"/>
  <c r="J116" i="5"/>
  <c r="F115" i="5"/>
  <c r="F113" i="5"/>
  <c r="E111" i="5"/>
  <c r="J92" i="5"/>
  <c r="F91" i="5"/>
  <c r="F89" i="5"/>
  <c r="E87" i="5"/>
  <c r="J21" i="5"/>
  <c r="E21" i="5"/>
  <c r="J115" i="5"/>
  <c r="J20" i="5"/>
  <c r="J18" i="5"/>
  <c r="E18" i="5"/>
  <c r="F92" i="5"/>
  <c r="J17" i="5"/>
  <c r="J12" i="5"/>
  <c r="J89" i="5" s="1"/>
  <c r="E7" i="5"/>
  <c r="E109" i="5"/>
  <c r="K137" i="4"/>
  <c r="K97" i="4" s="1"/>
  <c r="K39" i="4"/>
  <c r="K38" i="4"/>
  <c r="BA97" i="1"/>
  <c r="K37" i="4"/>
  <c r="AZ97" i="1" s="1"/>
  <c r="BI168" i="4"/>
  <c r="BH168" i="4"/>
  <c r="BG168" i="4"/>
  <c r="BF168" i="4"/>
  <c r="X168" i="4"/>
  <c r="V168" i="4"/>
  <c r="T168" i="4"/>
  <c r="P168" i="4"/>
  <c r="BI165" i="4"/>
  <c r="BH165" i="4"/>
  <c r="BG165" i="4"/>
  <c r="BF165" i="4"/>
  <c r="X165" i="4"/>
  <c r="V165" i="4"/>
  <c r="T165" i="4"/>
  <c r="P165" i="4"/>
  <c r="BI163" i="4"/>
  <c r="BH163" i="4"/>
  <c r="BG163" i="4"/>
  <c r="BF163" i="4"/>
  <c r="X163" i="4"/>
  <c r="V163" i="4"/>
  <c r="T163" i="4"/>
  <c r="P163" i="4"/>
  <c r="BI161" i="4"/>
  <c r="BH161" i="4"/>
  <c r="BG161" i="4"/>
  <c r="BF161" i="4"/>
  <c r="X161" i="4"/>
  <c r="V161" i="4"/>
  <c r="T161" i="4"/>
  <c r="P161" i="4"/>
  <c r="BI159" i="4"/>
  <c r="BH159" i="4"/>
  <c r="BG159" i="4"/>
  <c r="BF159" i="4"/>
  <c r="X159" i="4"/>
  <c r="V159" i="4"/>
  <c r="T159" i="4"/>
  <c r="P159" i="4"/>
  <c r="BI157" i="4"/>
  <c r="BH157" i="4"/>
  <c r="BG157" i="4"/>
  <c r="BF157" i="4"/>
  <c r="X157" i="4"/>
  <c r="V157" i="4"/>
  <c r="T157" i="4"/>
  <c r="P157" i="4"/>
  <c r="BI155" i="4"/>
  <c r="BH155" i="4"/>
  <c r="BG155" i="4"/>
  <c r="BF155" i="4"/>
  <c r="X155" i="4"/>
  <c r="V155" i="4"/>
  <c r="T155" i="4"/>
  <c r="P155" i="4"/>
  <c r="BI153" i="4"/>
  <c r="BH153" i="4"/>
  <c r="BG153" i="4"/>
  <c r="BF153" i="4"/>
  <c r="X153" i="4"/>
  <c r="V153" i="4"/>
  <c r="T153" i="4"/>
  <c r="P153" i="4"/>
  <c r="BI151" i="4"/>
  <c r="BH151" i="4"/>
  <c r="BG151" i="4"/>
  <c r="BF151" i="4"/>
  <c r="X151" i="4"/>
  <c r="V151" i="4"/>
  <c r="T151" i="4"/>
  <c r="P151" i="4"/>
  <c r="BI149" i="4"/>
  <c r="BH149" i="4"/>
  <c r="BG149" i="4"/>
  <c r="BF149" i="4"/>
  <c r="X149" i="4"/>
  <c r="V149" i="4"/>
  <c r="T149" i="4"/>
  <c r="P149" i="4"/>
  <c r="BI147" i="4"/>
  <c r="BH147" i="4"/>
  <c r="BG147" i="4"/>
  <c r="BF147" i="4"/>
  <c r="X147" i="4"/>
  <c r="V147" i="4"/>
  <c r="T147" i="4"/>
  <c r="P147" i="4"/>
  <c r="BI145" i="4"/>
  <c r="BH145" i="4"/>
  <c r="BG145" i="4"/>
  <c r="BF145" i="4"/>
  <c r="X145" i="4"/>
  <c r="V145" i="4"/>
  <c r="T145" i="4"/>
  <c r="P145" i="4"/>
  <c r="BI143" i="4"/>
  <c r="BH143" i="4"/>
  <c r="BG143" i="4"/>
  <c r="BF143" i="4"/>
  <c r="X143" i="4"/>
  <c r="V143" i="4"/>
  <c r="T143" i="4"/>
  <c r="P143" i="4"/>
  <c r="BI141" i="4"/>
  <c r="BH141" i="4"/>
  <c r="BG141" i="4"/>
  <c r="BF141" i="4"/>
  <c r="X141" i="4"/>
  <c r="V141" i="4"/>
  <c r="T141" i="4"/>
  <c r="P141" i="4"/>
  <c r="BI139" i="4"/>
  <c r="BH139" i="4"/>
  <c r="BG139" i="4"/>
  <c r="BF139" i="4"/>
  <c r="X139" i="4"/>
  <c r="V139" i="4"/>
  <c r="T139" i="4"/>
  <c r="P139" i="4"/>
  <c r="J97" i="4"/>
  <c r="I97" i="4"/>
  <c r="BI135" i="4"/>
  <c r="BH135" i="4"/>
  <c r="BG135" i="4"/>
  <c r="BF135" i="4"/>
  <c r="X135" i="4"/>
  <c r="V135" i="4"/>
  <c r="T135" i="4"/>
  <c r="P135" i="4"/>
  <c r="BI133" i="4"/>
  <c r="BH133" i="4"/>
  <c r="BG133" i="4"/>
  <c r="BF133" i="4"/>
  <c r="X133" i="4"/>
  <c r="V133" i="4"/>
  <c r="T133" i="4"/>
  <c r="P133" i="4"/>
  <c r="BI131" i="4"/>
  <c r="BH131" i="4"/>
  <c r="BG131" i="4"/>
  <c r="BF131" i="4"/>
  <c r="X131" i="4"/>
  <c r="V131" i="4"/>
  <c r="T131" i="4"/>
  <c r="P131" i="4"/>
  <c r="BI129" i="4"/>
  <c r="BH129" i="4"/>
  <c r="BG129" i="4"/>
  <c r="BF129" i="4"/>
  <c r="X129" i="4"/>
  <c r="V129" i="4"/>
  <c r="T129" i="4"/>
  <c r="P129" i="4"/>
  <c r="BI127" i="4"/>
  <c r="BH127" i="4"/>
  <c r="BG127" i="4"/>
  <c r="BF127" i="4"/>
  <c r="X127" i="4"/>
  <c r="V127" i="4"/>
  <c r="T127" i="4"/>
  <c r="P127" i="4"/>
  <c r="BI125" i="4"/>
  <c r="BH125" i="4"/>
  <c r="BG125" i="4"/>
  <c r="BF125" i="4"/>
  <c r="X125" i="4"/>
  <c r="V125" i="4"/>
  <c r="T125" i="4"/>
  <c r="P125" i="4"/>
  <c r="BI123" i="4"/>
  <c r="BH123" i="4"/>
  <c r="BG123" i="4"/>
  <c r="BF123" i="4"/>
  <c r="X123" i="4"/>
  <c r="V123" i="4"/>
  <c r="T123" i="4"/>
  <c r="P123" i="4"/>
  <c r="BI121" i="4"/>
  <c r="BH121" i="4"/>
  <c r="BG121" i="4"/>
  <c r="BF121" i="4"/>
  <c r="X121" i="4"/>
  <c r="V121" i="4"/>
  <c r="T121" i="4"/>
  <c r="P121" i="4"/>
  <c r="BI119" i="4"/>
  <c r="BH119" i="4"/>
  <c r="BG119" i="4"/>
  <c r="BF119" i="4"/>
  <c r="X119" i="4"/>
  <c r="V119" i="4"/>
  <c r="T119" i="4"/>
  <c r="P119" i="4"/>
  <c r="J115" i="4"/>
  <c r="F114" i="4"/>
  <c r="F112" i="4"/>
  <c r="E110" i="4"/>
  <c r="J92" i="4"/>
  <c r="F91" i="4"/>
  <c r="F89" i="4"/>
  <c r="E87" i="4"/>
  <c r="J21" i="4"/>
  <c r="E21" i="4"/>
  <c r="J114" i="4"/>
  <c r="J20" i="4"/>
  <c r="J18" i="4"/>
  <c r="E18" i="4"/>
  <c r="F92" i="4"/>
  <c r="J17" i="4"/>
  <c r="J12" i="4"/>
  <c r="J89" i="4" s="1"/>
  <c r="E7" i="4"/>
  <c r="E85" i="4" s="1"/>
  <c r="K39" i="3"/>
  <c r="K38" i="3"/>
  <c r="BA96" i="1"/>
  <c r="K37" i="3"/>
  <c r="AZ96" i="1"/>
  <c r="BI147" i="3"/>
  <c r="BH147" i="3"/>
  <c r="BG147" i="3"/>
  <c r="BF147" i="3"/>
  <c r="X147" i="3"/>
  <c r="V147" i="3"/>
  <c r="T147" i="3"/>
  <c r="P147" i="3"/>
  <c r="BI145" i="3"/>
  <c r="BH145" i="3"/>
  <c r="BG145" i="3"/>
  <c r="BF145" i="3"/>
  <c r="X145" i="3"/>
  <c r="V145" i="3"/>
  <c r="T145" i="3"/>
  <c r="P145" i="3"/>
  <c r="BI143" i="3"/>
  <c r="BH143" i="3"/>
  <c r="BG143" i="3"/>
  <c r="BF143" i="3"/>
  <c r="X143" i="3"/>
  <c r="V143" i="3"/>
  <c r="T143" i="3"/>
  <c r="P143" i="3"/>
  <c r="BI140" i="3"/>
  <c r="BH140" i="3"/>
  <c r="BG140" i="3"/>
  <c r="BF140" i="3"/>
  <c r="X140" i="3"/>
  <c r="V140" i="3"/>
  <c r="T140" i="3"/>
  <c r="P140" i="3"/>
  <c r="BI138" i="3"/>
  <c r="BH138" i="3"/>
  <c r="BG138" i="3"/>
  <c r="BF138" i="3"/>
  <c r="X138" i="3"/>
  <c r="V138" i="3"/>
  <c r="T138" i="3"/>
  <c r="P138" i="3"/>
  <c r="BI136" i="3"/>
  <c r="BH136" i="3"/>
  <c r="BG136" i="3"/>
  <c r="BF136" i="3"/>
  <c r="X136" i="3"/>
  <c r="V136" i="3"/>
  <c r="T136" i="3"/>
  <c r="P136" i="3"/>
  <c r="BI133" i="3"/>
  <c r="BH133" i="3"/>
  <c r="BG133" i="3"/>
  <c r="BF133" i="3"/>
  <c r="X133" i="3"/>
  <c r="V133" i="3"/>
  <c r="T133" i="3"/>
  <c r="P133" i="3"/>
  <c r="BI131" i="3"/>
  <c r="BH131" i="3"/>
  <c r="BG131" i="3"/>
  <c r="BF131" i="3"/>
  <c r="X131" i="3"/>
  <c r="V131" i="3"/>
  <c r="T131" i="3"/>
  <c r="P131" i="3"/>
  <c r="BI129" i="3"/>
  <c r="BH129" i="3"/>
  <c r="BG129" i="3"/>
  <c r="BF129" i="3"/>
  <c r="X129" i="3"/>
  <c r="V129" i="3"/>
  <c r="T129" i="3"/>
  <c r="P129" i="3"/>
  <c r="BI127" i="3"/>
  <c r="BH127" i="3"/>
  <c r="BG127" i="3"/>
  <c r="BF127" i="3"/>
  <c r="X127" i="3"/>
  <c r="V127" i="3"/>
  <c r="T127" i="3"/>
  <c r="P127" i="3"/>
  <c r="BI125" i="3"/>
  <c r="BH125" i="3"/>
  <c r="BG125" i="3"/>
  <c r="BF125" i="3"/>
  <c r="X125" i="3"/>
  <c r="V125" i="3"/>
  <c r="T125" i="3"/>
  <c r="P125" i="3"/>
  <c r="BI123" i="3"/>
  <c r="BH123" i="3"/>
  <c r="BG123" i="3"/>
  <c r="BF123" i="3"/>
  <c r="X123" i="3"/>
  <c r="V123" i="3"/>
  <c r="T123" i="3"/>
  <c r="P123" i="3"/>
  <c r="J117" i="3"/>
  <c r="J116" i="3"/>
  <c r="F116" i="3"/>
  <c r="F114" i="3"/>
  <c r="E112" i="3"/>
  <c r="J92" i="3"/>
  <c r="J91" i="3"/>
  <c r="F91" i="3"/>
  <c r="F89" i="3"/>
  <c r="E87" i="3"/>
  <c r="J18" i="3"/>
  <c r="E18" i="3"/>
  <c r="F117" i="3" s="1"/>
  <c r="J17" i="3"/>
  <c r="J12" i="3"/>
  <c r="J89" i="3"/>
  <c r="E7" i="3"/>
  <c r="E110" i="3"/>
  <c r="K39" i="2"/>
  <c r="K38" i="2"/>
  <c r="BA95" i="1" s="1"/>
  <c r="K37" i="2"/>
  <c r="AZ95" i="1" s="1"/>
  <c r="BI351" i="2"/>
  <c r="BH351" i="2"/>
  <c r="BG351" i="2"/>
  <c r="BF351" i="2"/>
  <c r="X351" i="2"/>
  <c r="V351" i="2"/>
  <c r="T351" i="2"/>
  <c r="P351" i="2"/>
  <c r="BI345" i="2"/>
  <c r="BH345" i="2"/>
  <c r="BG345" i="2"/>
  <c r="BF345" i="2"/>
  <c r="X345" i="2"/>
  <c r="V345" i="2"/>
  <c r="T345" i="2"/>
  <c r="P345" i="2"/>
  <c r="BI342" i="2"/>
  <c r="BH342" i="2"/>
  <c r="BG342" i="2"/>
  <c r="BF342" i="2"/>
  <c r="X342" i="2"/>
  <c r="V342" i="2"/>
  <c r="T342" i="2"/>
  <c r="P342" i="2"/>
  <c r="BI339" i="2"/>
  <c r="BH339" i="2"/>
  <c r="BG339" i="2"/>
  <c r="BF339" i="2"/>
  <c r="X339" i="2"/>
  <c r="V339" i="2"/>
  <c r="T339" i="2"/>
  <c r="P339" i="2"/>
  <c r="BI337" i="2"/>
  <c r="BH337" i="2"/>
  <c r="BG337" i="2"/>
  <c r="BF337" i="2"/>
  <c r="X337" i="2"/>
  <c r="V337" i="2"/>
  <c r="T337" i="2"/>
  <c r="P337" i="2"/>
  <c r="BI334" i="2"/>
  <c r="BH334" i="2"/>
  <c r="BG334" i="2"/>
  <c r="BF334" i="2"/>
  <c r="X334" i="2"/>
  <c r="V334" i="2"/>
  <c r="T334" i="2"/>
  <c r="P334" i="2"/>
  <c r="BI331" i="2"/>
  <c r="BH331" i="2"/>
  <c r="BG331" i="2"/>
  <c r="BF331" i="2"/>
  <c r="X331" i="2"/>
  <c r="V331" i="2"/>
  <c r="T331" i="2"/>
  <c r="P331" i="2"/>
  <c r="BI328" i="2"/>
  <c r="BH328" i="2"/>
  <c r="BG328" i="2"/>
  <c r="BF328" i="2"/>
  <c r="X328" i="2"/>
  <c r="V328" i="2"/>
  <c r="T328" i="2"/>
  <c r="P328" i="2"/>
  <c r="BI325" i="2"/>
  <c r="BH325" i="2"/>
  <c r="BG325" i="2"/>
  <c r="BF325" i="2"/>
  <c r="X325" i="2"/>
  <c r="V325" i="2"/>
  <c r="T325" i="2"/>
  <c r="P325" i="2"/>
  <c r="BI323" i="2"/>
  <c r="BH323" i="2"/>
  <c r="BG323" i="2"/>
  <c r="BF323" i="2"/>
  <c r="X323" i="2"/>
  <c r="V323" i="2"/>
  <c r="T323" i="2"/>
  <c r="P323" i="2"/>
  <c r="BI321" i="2"/>
  <c r="BH321" i="2"/>
  <c r="BG321" i="2"/>
  <c r="BF321" i="2"/>
  <c r="X321" i="2"/>
  <c r="V321" i="2"/>
  <c r="T321" i="2"/>
  <c r="P321" i="2"/>
  <c r="BI318" i="2"/>
  <c r="BH318" i="2"/>
  <c r="BG318" i="2"/>
  <c r="BF318" i="2"/>
  <c r="X318" i="2"/>
  <c r="V318" i="2"/>
  <c r="T318" i="2"/>
  <c r="P318" i="2"/>
  <c r="BI315" i="2"/>
  <c r="BH315" i="2"/>
  <c r="BG315" i="2"/>
  <c r="BF315" i="2"/>
  <c r="X315" i="2"/>
  <c r="V315" i="2"/>
  <c r="T315" i="2"/>
  <c r="P315" i="2"/>
  <c r="BI313" i="2"/>
  <c r="BH313" i="2"/>
  <c r="BG313" i="2"/>
  <c r="BF313" i="2"/>
  <c r="X313" i="2"/>
  <c r="V313" i="2"/>
  <c r="T313" i="2"/>
  <c r="P313" i="2"/>
  <c r="BI311" i="2"/>
  <c r="BH311" i="2"/>
  <c r="BG311" i="2"/>
  <c r="BF311" i="2"/>
  <c r="X311" i="2"/>
  <c r="V311" i="2"/>
  <c r="T311" i="2"/>
  <c r="P311" i="2"/>
  <c r="BI309" i="2"/>
  <c r="BH309" i="2"/>
  <c r="BG309" i="2"/>
  <c r="BF309" i="2"/>
  <c r="X309" i="2"/>
  <c r="V309" i="2"/>
  <c r="T309" i="2"/>
  <c r="P309" i="2"/>
  <c r="BI307" i="2"/>
  <c r="BH307" i="2"/>
  <c r="BG307" i="2"/>
  <c r="BF307" i="2"/>
  <c r="X307" i="2"/>
  <c r="V307" i="2"/>
  <c r="T307" i="2"/>
  <c r="P307" i="2"/>
  <c r="BI305" i="2"/>
  <c r="BH305" i="2"/>
  <c r="BG305" i="2"/>
  <c r="BF305" i="2"/>
  <c r="X305" i="2"/>
  <c r="V305" i="2"/>
  <c r="T305" i="2"/>
  <c r="P305" i="2"/>
  <c r="BI302" i="2"/>
  <c r="BH302" i="2"/>
  <c r="BG302" i="2"/>
  <c r="BF302" i="2"/>
  <c r="X302" i="2"/>
  <c r="V302" i="2"/>
  <c r="T302" i="2"/>
  <c r="P302" i="2"/>
  <c r="BI299" i="2"/>
  <c r="BH299" i="2"/>
  <c r="BG299" i="2"/>
  <c r="BF299" i="2"/>
  <c r="X299" i="2"/>
  <c r="V299" i="2"/>
  <c r="T299" i="2"/>
  <c r="P299" i="2"/>
  <c r="BI296" i="2"/>
  <c r="BH296" i="2"/>
  <c r="BG296" i="2"/>
  <c r="BF296" i="2"/>
  <c r="X296" i="2"/>
  <c r="V296" i="2"/>
  <c r="T296" i="2"/>
  <c r="P296" i="2"/>
  <c r="BI294" i="2"/>
  <c r="BH294" i="2"/>
  <c r="BG294" i="2"/>
  <c r="BF294" i="2"/>
  <c r="X294" i="2"/>
  <c r="V294" i="2"/>
  <c r="T294" i="2"/>
  <c r="P294" i="2"/>
  <c r="BI292" i="2"/>
  <c r="BH292" i="2"/>
  <c r="BG292" i="2"/>
  <c r="BF292" i="2"/>
  <c r="X292" i="2"/>
  <c r="V292" i="2"/>
  <c r="T292" i="2"/>
  <c r="P292" i="2"/>
  <c r="BI290" i="2"/>
  <c r="BH290" i="2"/>
  <c r="BG290" i="2"/>
  <c r="BF290" i="2"/>
  <c r="X290" i="2"/>
  <c r="V290" i="2"/>
  <c r="T290" i="2"/>
  <c r="P290" i="2"/>
  <c r="BI286" i="2"/>
  <c r="BH286" i="2"/>
  <c r="BG286" i="2"/>
  <c r="BF286" i="2"/>
  <c r="X286" i="2"/>
  <c r="V286" i="2"/>
  <c r="T286" i="2"/>
  <c r="P286" i="2"/>
  <c r="BI281" i="2"/>
  <c r="BH281" i="2"/>
  <c r="BG281" i="2"/>
  <c r="BF281" i="2"/>
  <c r="X281" i="2"/>
  <c r="V281" i="2"/>
  <c r="T281" i="2"/>
  <c r="P281" i="2"/>
  <c r="BI278" i="2"/>
  <c r="BH278" i="2"/>
  <c r="BG278" i="2"/>
  <c r="BF278" i="2"/>
  <c r="X278" i="2"/>
  <c r="V278" i="2"/>
  <c r="T278" i="2"/>
  <c r="P278" i="2"/>
  <c r="BI275" i="2"/>
  <c r="BH275" i="2"/>
  <c r="BG275" i="2"/>
  <c r="BF275" i="2"/>
  <c r="X275" i="2"/>
  <c r="V275" i="2"/>
  <c r="T275" i="2"/>
  <c r="P275" i="2"/>
  <c r="BI272" i="2"/>
  <c r="BH272" i="2"/>
  <c r="BG272" i="2"/>
  <c r="BF272" i="2"/>
  <c r="X272" i="2"/>
  <c r="V272" i="2"/>
  <c r="T272" i="2"/>
  <c r="P272" i="2"/>
  <c r="BI270" i="2"/>
  <c r="BH270" i="2"/>
  <c r="BG270" i="2"/>
  <c r="BF270" i="2"/>
  <c r="X270" i="2"/>
  <c r="V270" i="2"/>
  <c r="T270" i="2"/>
  <c r="P270" i="2"/>
  <c r="BI262" i="2"/>
  <c r="BH262" i="2"/>
  <c r="BG262" i="2"/>
  <c r="BF262" i="2"/>
  <c r="X262" i="2"/>
  <c r="V262" i="2"/>
  <c r="T262" i="2"/>
  <c r="P262" i="2"/>
  <c r="BI259" i="2"/>
  <c r="BH259" i="2"/>
  <c r="BG259" i="2"/>
  <c r="BF259" i="2"/>
  <c r="X259" i="2"/>
  <c r="V259" i="2"/>
  <c r="T259" i="2"/>
  <c r="P259" i="2"/>
  <c r="BI256" i="2"/>
  <c r="BH256" i="2"/>
  <c r="BG256" i="2"/>
  <c r="BF256" i="2"/>
  <c r="X256" i="2"/>
  <c r="V256" i="2"/>
  <c r="T256" i="2"/>
  <c r="P256" i="2"/>
  <c r="BI253" i="2"/>
  <c r="BH253" i="2"/>
  <c r="BG253" i="2"/>
  <c r="BF253" i="2"/>
  <c r="X253" i="2"/>
  <c r="V253" i="2"/>
  <c r="T253" i="2"/>
  <c r="P253" i="2"/>
  <c r="BI247" i="2"/>
  <c r="BH247" i="2"/>
  <c r="BG247" i="2"/>
  <c r="BF247" i="2"/>
  <c r="X247" i="2"/>
  <c r="V247" i="2"/>
  <c r="T247" i="2"/>
  <c r="P247" i="2"/>
  <c r="BI243" i="2"/>
  <c r="BH243" i="2"/>
  <c r="BG243" i="2"/>
  <c r="BF243" i="2"/>
  <c r="X243" i="2"/>
  <c r="V243" i="2"/>
  <c r="T243" i="2"/>
  <c r="P243" i="2"/>
  <c r="BI241" i="2"/>
  <c r="BH241" i="2"/>
  <c r="BG241" i="2"/>
  <c r="BF241" i="2"/>
  <c r="X241" i="2"/>
  <c r="V241" i="2"/>
  <c r="T241" i="2"/>
  <c r="P241" i="2"/>
  <c r="BI238" i="2"/>
  <c r="BH238" i="2"/>
  <c r="BG238" i="2"/>
  <c r="BF238" i="2"/>
  <c r="X238" i="2"/>
  <c r="V238" i="2"/>
  <c r="T238" i="2"/>
  <c r="P238" i="2"/>
  <c r="BI235" i="2"/>
  <c r="BH235" i="2"/>
  <c r="BG235" i="2"/>
  <c r="BF235" i="2"/>
  <c r="X235" i="2"/>
  <c r="V235" i="2"/>
  <c r="T235" i="2"/>
  <c r="P235" i="2"/>
  <c r="BI232" i="2"/>
  <c r="BH232" i="2"/>
  <c r="BG232" i="2"/>
  <c r="BF232" i="2"/>
  <c r="X232" i="2"/>
  <c r="V232" i="2"/>
  <c r="T232" i="2"/>
  <c r="P232" i="2"/>
  <c r="BI229" i="2"/>
  <c r="BH229" i="2"/>
  <c r="BG229" i="2"/>
  <c r="BF229" i="2"/>
  <c r="X229" i="2"/>
  <c r="V229" i="2"/>
  <c r="T229" i="2"/>
  <c r="P229" i="2"/>
  <c r="BI226" i="2"/>
  <c r="BH226" i="2"/>
  <c r="BG226" i="2"/>
  <c r="BF226" i="2"/>
  <c r="X226" i="2"/>
  <c r="V226" i="2"/>
  <c r="T226" i="2"/>
  <c r="P226" i="2"/>
  <c r="BI223" i="2"/>
  <c r="BH223" i="2"/>
  <c r="BG223" i="2"/>
  <c r="BF223" i="2"/>
  <c r="X223" i="2"/>
  <c r="V223" i="2"/>
  <c r="T223" i="2"/>
  <c r="P223" i="2"/>
  <c r="BI219" i="2"/>
  <c r="BH219" i="2"/>
  <c r="BG219" i="2"/>
  <c r="BF219" i="2"/>
  <c r="X219" i="2"/>
  <c r="V219" i="2"/>
  <c r="T219" i="2"/>
  <c r="P219" i="2"/>
  <c r="BI216" i="2"/>
  <c r="BH216" i="2"/>
  <c r="BG216" i="2"/>
  <c r="BF216" i="2"/>
  <c r="X216" i="2"/>
  <c r="V216" i="2"/>
  <c r="T216" i="2"/>
  <c r="P216" i="2"/>
  <c r="BI212" i="2"/>
  <c r="BH212" i="2"/>
  <c r="BG212" i="2"/>
  <c r="BF212" i="2"/>
  <c r="X212" i="2"/>
  <c r="V212" i="2"/>
  <c r="T212" i="2"/>
  <c r="P212" i="2"/>
  <c r="BI210" i="2"/>
  <c r="BH210" i="2"/>
  <c r="BG210" i="2"/>
  <c r="BF210" i="2"/>
  <c r="X210" i="2"/>
  <c r="V210" i="2"/>
  <c r="T210" i="2"/>
  <c r="P210" i="2"/>
  <c r="BI208" i="2"/>
  <c r="BH208" i="2"/>
  <c r="BG208" i="2"/>
  <c r="BF208" i="2"/>
  <c r="X208" i="2"/>
  <c r="V208" i="2"/>
  <c r="T208" i="2"/>
  <c r="P208" i="2"/>
  <c r="BI204" i="2"/>
  <c r="BH204" i="2"/>
  <c r="BG204" i="2"/>
  <c r="BF204" i="2"/>
  <c r="X204" i="2"/>
  <c r="X203" i="2" s="1"/>
  <c r="V204" i="2"/>
  <c r="V203" i="2" s="1"/>
  <c r="T204" i="2"/>
  <c r="T203" i="2" s="1"/>
  <c r="P204" i="2"/>
  <c r="K204" i="2" s="1"/>
  <c r="BE204" i="2" s="1"/>
  <c r="BI200" i="2"/>
  <c r="BH200" i="2"/>
  <c r="BG200" i="2"/>
  <c r="BF200" i="2"/>
  <c r="X200" i="2"/>
  <c r="V200" i="2"/>
  <c r="T200" i="2"/>
  <c r="P200" i="2"/>
  <c r="BK200" i="2" s="1"/>
  <c r="BI197" i="2"/>
  <c r="BH197" i="2"/>
  <c r="BG197" i="2"/>
  <c r="BF197" i="2"/>
  <c r="X197" i="2"/>
  <c r="V197" i="2"/>
  <c r="T197" i="2"/>
  <c r="P197" i="2"/>
  <c r="K197" i="2" s="1"/>
  <c r="BE197" i="2" s="1"/>
  <c r="BI195" i="2"/>
  <c r="BH195" i="2"/>
  <c r="BG195" i="2"/>
  <c r="BF195" i="2"/>
  <c r="X195" i="2"/>
  <c r="V195" i="2"/>
  <c r="T195" i="2"/>
  <c r="P195" i="2"/>
  <c r="K195" i="2" s="1"/>
  <c r="BE195" i="2" s="1"/>
  <c r="BI193" i="2"/>
  <c r="BH193" i="2"/>
  <c r="BG193" i="2"/>
  <c r="BF193" i="2"/>
  <c r="X193" i="2"/>
  <c r="V193" i="2"/>
  <c r="T193" i="2"/>
  <c r="P193" i="2"/>
  <c r="K193" i="2" s="1"/>
  <c r="BE193" i="2" s="1"/>
  <c r="BI191" i="2"/>
  <c r="BH191" i="2"/>
  <c r="BG191" i="2"/>
  <c r="BF191" i="2"/>
  <c r="X191" i="2"/>
  <c r="V191" i="2"/>
  <c r="T191" i="2"/>
  <c r="P191" i="2"/>
  <c r="BK191" i="2" s="1"/>
  <c r="BI187" i="2"/>
  <c r="BH187" i="2"/>
  <c r="BG187" i="2"/>
  <c r="BF187" i="2"/>
  <c r="X187" i="2"/>
  <c r="V187" i="2"/>
  <c r="T187" i="2"/>
  <c r="P187" i="2"/>
  <c r="BK187" i="2" s="1"/>
  <c r="BI184" i="2"/>
  <c r="BH184" i="2"/>
  <c r="BG184" i="2"/>
  <c r="BF184" i="2"/>
  <c r="X184" i="2"/>
  <c r="V184" i="2"/>
  <c r="T184" i="2"/>
  <c r="P184" i="2"/>
  <c r="BI181" i="2"/>
  <c r="BH181" i="2"/>
  <c r="BG181" i="2"/>
  <c r="BF181" i="2"/>
  <c r="X181" i="2"/>
  <c r="V181" i="2"/>
  <c r="T181" i="2"/>
  <c r="P181" i="2"/>
  <c r="BK181" i="2" s="1"/>
  <c r="BI178" i="2"/>
  <c r="BH178" i="2"/>
  <c r="BG178" i="2"/>
  <c r="BF178" i="2"/>
  <c r="X178" i="2"/>
  <c r="V178" i="2"/>
  <c r="T178" i="2"/>
  <c r="P178" i="2"/>
  <c r="K178" i="2" s="1"/>
  <c r="BE178" i="2" s="1"/>
  <c r="BI175" i="2"/>
  <c r="BH175" i="2"/>
  <c r="BG175" i="2"/>
  <c r="BF175" i="2"/>
  <c r="X175" i="2"/>
  <c r="V175" i="2"/>
  <c r="T175" i="2"/>
  <c r="P175" i="2"/>
  <c r="BK175" i="2" s="1"/>
  <c r="BI172" i="2"/>
  <c r="BH172" i="2"/>
  <c r="BG172" i="2"/>
  <c r="BF172" i="2"/>
  <c r="X172" i="2"/>
  <c r="V172" i="2"/>
  <c r="T172" i="2"/>
  <c r="P172" i="2"/>
  <c r="BK172" i="2" s="1"/>
  <c r="BI169" i="2"/>
  <c r="BH169" i="2"/>
  <c r="BG169" i="2"/>
  <c r="BF169" i="2"/>
  <c r="X169" i="2"/>
  <c r="V169" i="2"/>
  <c r="T169" i="2"/>
  <c r="P169" i="2"/>
  <c r="BK169" i="2" s="1"/>
  <c r="BI166" i="2"/>
  <c r="BH166" i="2"/>
  <c r="BG166" i="2"/>
  <c r="BF166" i="2"/>
  <c r="X166" i="2"/>
  <c r="V166" i="2"/>
  <c r="T166" i="2"/>
  <c r="P166" i="2"/>
  <c r="BK166" i="2" s="1"/>
  <c r="BI163" i="2"/>
  <c r="BH163" i="2"/>
  <c r="BG163" i="2"/>
  <c r="BF163" i="2"/>
  <c r="X163" i="2"/>
  <c r="V163" i="2"/>
  <c r="T163" i="2"/>
  <c r="P163" i="2"/>
  <c r="BK163" i="2" s="1"/>
  <c r="BI161" i="2"/>
  <c r="BH161" i="2"/>
  <c r="BG161" i="2"/>
  <c r="BF161" i="2"/>
  <c r="X161" i="2"/>
  <c r="V161" i="2"/>
  <c r="T161" i="2"/>
  <c r="P161" i="2"/>
  <c r="K161" i="2" s="1"/>
  <c r="BE161" i="2" s="1"/>
  <c r="BI159" i="2"/>
  <c r="BH159" i="2"/>
  <c r="BG159" i="2"/>
  <c r="BF159" i="2"/>
  <c r="X159" i="2"/>
  <c r="V159" i="2"/>
  <c r="T159" i="2"/>
  <c r="P159" i="2"/>
  <c r="BK159" i="2" s="1"/>
  <c r="BI157" i="2"/>
  <c r="BH157" i="2"/>
  <c r="BG157" i="2"/>
  <c r="BF157" i="2"/>
  <c r="X157" i="2"/>
  <c r="V157" i="2"/>
  <c r="T157" i="2"/>
  <c r="P157" i="2"/>
  <c r="BK157" i="2" s="1"/>
  <c r="BI152" i="2"/>
  <c r="BH152" i="2"/>
  <c r="BG152" i="2"/>
  <c r="BF152" i="2"/>
  <c r="X152" i="2"/>
  <c r="V152" i="2"/>
  <c r="T152" i="2"/>
  <c r="P152" i="2"/>
  <c r="BI150" i="2"/>
  <c r="BH150" i="2"/>
  <c r="BG150" i="2"/>
  <c r="BF150" i="2"/>
  <c r="X150" i="2"/>
  <c r="V150" i="2"/>
  <c r="T150" i="2"/>
  <c r="P150" i="2"/>
  <c r="K150" i="2" s="1"/>
  <c r="BE150" i="2" s="1"/>
  <c r="BI148" i="2"/>
  <c r="BH148" i="2"/>
  <c r="BG148" i="2"/>
  <c r="BF148" i="2"/>
  <c r="X148" i="2"/>
  <c r="V148" i="2"/>
  <c r="T148" i="2"/>
  <c r="P148" i="2"/>
  <c r="BI144" i="2"/>
  <c r="BH144" i="2"/>
  <c r="BG144" i="2"/>
  <c r="BF144" i="2"/>
  <c r="X144" i="2"/>
  <c r="V144" i="2"/>
  <c r="T144" i="2"/>
  <c r="P144" i="2"/>
  <c r="BK144" i="2" s="1"/>
  <c r="BI141" i="2"/>
  <c r="BH141" i="2"/>
  <c r="BG141" i="2"/>
  <c r="BF141" i="2"/>
  <c r="X141" i="2"/>
  <c r="V141" i="2"/>
  <c r="T141" i="2"/>
  <c r="P141" i="2"/>
  <c r="BI136" i="2"/>
  <c r="BH136" i="2"/>
  <c r="BG136" i="2"/>
  <c r="BF136" i="2"/>
  <c r="X136" i="2"/>
  <c r="V136" i="2"/>
  <c r="T136" i="2"/>
  <c r="P136" i="2"/>
  <c r="BK136" i="2" s="1"/>
  <c r="BI133" i="2"/>
  <c r="BH133" i="2"/>
  <c r="BG133" i="2"/>
  <c r="BF133" i="2"/>
  <c r="X133" i="2"/>
  <c r="V133" i="2"/>
  <c r="T133" i="2"/>
  <c r="P133" i="2"/>
  <c r="K133" i="2" s="1"/>
  <c r="BE133" i="2" s="1"/>
  <c r="J127" i="2"/>
  <c r="J126" i="2"/>
  <c r="F126" i="2"/>
  <c r="F124" i="2"/>
  <c r="E122" i="2"/>
  <c r="J92" i="2"/>
  <c r="J91" i="2"/>
  <c r="F91" i="2"/>
  <c r="F89" i="2"/>
  <c r="E87" i="2"/>
  <c r="J18" i="2"/>
  <c r="E18" i="2"/>
  <c r="F92" i="2" s="1"/>
  <c r="J17" i="2"/>
  <c r="J12" i="2"/>
  <c r="J124" i="2"/>
  <c r="E7" i="2"/>
  <c r="E120" i="2" s="1"/>
  <c r="L90" i="1"/>
  <c r="AM90" i="1"/>
  <c r="AM89" i="1"/>
  <c r="L89" i="1"/>
  <c r="AM87" i="1"/>
  <c r="L87" i="1"/>
  <c r="L85" i="1"/>
  <c r="L84" i="1"/>
  <c r="Q339" i="2"/>
  <c r="Q299" i="2"/>
  <c r="Q208" i="2"/>
  <c r="Q172" i="2"/>
  <c r="Q296" i="2"/>
  <c r="R159" i="2"/>
  <c r="R313" i="2"/>
  <c r="R241" i="2"/>
  <c r="Q325" i="2"/>
  <c r="Q148" i="2"/>
  <c r="Q223" i="2"/>
  <c r="R323" i="2"/>
  <c r="Q292" i="2"/>
  <c r="R175" i="2"/>
  <c r="R315" i="2"/>
  <c r="R292" i="2"/>
  <c r="Q163" i="2"/>
  <c r="Q259" i="2"/>
  <c r="R197" i="2"/>
  <c r="K328" i="2"/>
  <c r="BE328" i="2" s="1"/>
  <c r="K219" i="2"/>
  <c r="BE219" i="2" s="1"/>
  <c r="K321" i="2"/>
  <c r="BE321" i="2" s="1"/>
  <c r="BK208" i="2"/>
  <c r="BK337" i="2"/>
  <c r="K331" i="2"/>
  <c r="BE331" i="2" s="1"/>
  <c r="K229" i="2"/>
  <c r="BE229" i="2" s="1"/>
  <c r="BK243" i="2"/>
  <c r="K241" i="2"/>
  <c r="BE241" i="2" s="1"/>
  <c r="K212" i="2"/>
  <c r="BE212" i="2"/>
  <c r="R138" i="3"/>
  <c r="R129" i="3"/>
  <c r="Q138" i="3"/>
  <c r="BK138" i="3"/>
  <c r="BK123" i="3"/>
  <c r="R147" i="4"/>
  <c r="Q133" i="4"/>
  <c r="R127" i="4"/>
  <c r="R157" i="4"/>
  <c r="Q139" i="4"/>
  <c r="BK133" i="4"/>
  <c r="BK157" i="4"/>
  <c r="K129" i="4"/>
  <c r="BE129" i="4" s="1"/>
  <c r="R172" i="5"/>
  <c r="R164" i="5"/>
  <c r="Q160" i="5"/>
  <c r="R145" i="5"/>
  <c r="Q177" i="5"/>
  <c r="BK166" i="5"/>
  <c r="Q342" i="2"/>
  <c r="Q275" i="2"/>
  <c r="Q219" i="2"/>
  <c r="Q181" i="2"/>
  <c r="R321" i="2"/>
  <c r="R253" i="2"/>
  <c r="Q166" i="2"/>
  <c r="R290" i="2"/>
  <c r="R210" i="2"/>
  <c r="Q305" i="2"/>
  <c r="Q191" i="2"/>
  <c r="R178" i="2"/>
  <c r="Q318" i="2"/>
  <c r="R243" i="2"/>
  <c r="R166" i="2"/>
  <c r="R311" i="2"/>
  <c r="Q243" i="2"/>
  <c r="R133" i="2"/>
  <c r="R216" i="2"/>
  <c r="K345" i="2"/>
  <c r="BE345" i="2" s="1"/>
  <c r="BK275" i="2"/>
  <c r="BK305" i="2"/>
  <c r="BK247" i="2"/>
  <c r="K141" i="2"/>
  <c r="BE141" i="2" s="1"/>
  <c r="BK223" i="2"/>
  <c r="BK256" i="2"/>
  <c r="R140" i="3"/>
  <c r="R123" i="3"/>
  <c r="Q140" i="3"/>
  <c r="BK143" i="3"/>
  <c r="K127" i="3"/>
  <c r="BE127" i="3" s="1"/>
  <c r="Q145" i="4"/>
  <c r="Q129" i="4"/>
  <c r="R151" i="4"/>
  <c r="R153" i="4"/>
  <c r="Q165" i="4"/>
  <c r="Q149" i="4"/>
  <c r="BK168" i="4"/>
  <c r="BK143" i="4"/>
  <c r="BK131" i="4"/>
  <c r="Q136" i="5"/>
  <c r="R138" i="5"/>
  <c r="R122" i="5"/>
  <c r="Q127" i="5"/>
  <c r="Q162" i="5"/>
  <c r="R154" i="5"/>
  <c r="BK158" i="5"/>
  <c r="R121" i="6"/>
  <c r="R328" i="2"/>
  <c r="Q229" i="2"/>
  <c r="Q184" i="2"/>
  <c r="Q334" i="2"/>
  <c r="Q294" i="2"/>
  <c r="Q226" i="2"/>
  <c r="R148" i="2"/>
  <c r="Q309" i="2"/>
  <c r="R208" i="2"/>
  <c r="Q307" i="2"/>
  <c r="Q193" i="2"/>
  <c r="Q270" i="2"/>
  <c r="Q152" i="2"/>
  <c r="R193" i="2"/>
  <c r="Q133" i="2"/>
  <c r="R294" i="2"/>
  <c r="Q241" i="2"/>
  <c r="R161" i="2"/>
  <c r="R219" i="2"/>
  <c r="Q136" i="2"/>
  <c r="BK325" i="2"/>
  <c r="BK311" i="2"/>
  <c r="K216" i="2"/>
  <c r="BE216" i="2" s="1"/>
  <c r="K315" i="2"/>
  <c r="BE315" i="2" s="1"/>
  <c r="BK238" i="2"/>
  <c r="BK152" i="2"/>
  <c r="K290" i="2"/>
  <c r="BE290" i="2" s="1"/>
  <c r="K286" i="2"/>
  <c r="BE286" i="2"/>
  <c r="BK232" i="2"/>
  <c r="Q147" i="3"/>
  <c r="Q136" i="3"/>
  <c r="Q127" i="3"/>
  <c r="Q123" i="3"/>
  <c r="BK145" i="3"/>
  <c r="BK129" i="3"/>
  <c r="R141" i="4"/>
  <c r="Q168" i="4"/>
  <c r="R159" i="4"/>
  <c r="R133" i="4"/>
  <c r="R121" i="4"/>
  <c r="Q121" i="4"/>
  <c r="K153" i="4"/>
  <c r="BE153" i="4"/>
  <c r="K165" i="4"/>
  <c r="BE165" i="4" s="1"/>
  <c r="BK139" i="4"/>
  <c r="Q168" i="5"/>
  <c r="Q174" i="5"/>
  <c r="Q132" i="5"/>
  <c r="Q145" i="5"/>
  <c r="R136" i="5"/>
  <c r="R162" i="5"/>
  <c r="BK154" i="5"/>
  <c r="F37" i="6"/>
  <c r="BD99" i="1" s="1"/>
  <c r="Q323" i="2"/>
  <c r="R187" i="2"/>
  <c r="R150" i="2"/>
  <c r="R286" i="2"/>
  <c r="R195" i="2"/>
  <c r="Q351" i="2"/>
  <c r="R259" i="2"/>
  <c r="R342" i="2"/>
  <c r="Q278" i="2"/>
  <c r="R163" i="2"/>
  <c r="R238" i="2"/>
  <c r="AU94" i="1"/>
  <c r="R307" i="2"/>
  <c r="Q247" i="2"/>
  <c r="R229" i="2"/>
  <c r="Q286" i="2"/>
  <c r="R223" i="2"/>
  <c r="Q141" i="2"/>
  <c r="K278" i="2"/>
  <c r="BE278" i="2" s="1"/>
  <c r="K342" i="2"/>
  <c r="BE342" i="2" s="1"/>
  <c r="Q135" i="4"/>
  <c r="Q157" i="4"/>
  <c r="Q119" i="4"/>
  <c r="Q147" i="4"/>
  <c r="Q125" i="4"/>
  <c r="Q143" i="4"/>
  <c r="BK161" i="4"/>
  <c r="K123" i="4"/>
  <c r="BE123" i="4"/>
  <c r="BK149" i="4"/>
  <c r="BK145" i="4"/>
  <c r="Q130" i="5"/>
  <c r="R160" i="5"/>
  <c r="R142" i="5"/>
  <c r="R158" i="5"/>
  <c r="Q166" i="5"/>
  <c r="R127" i="5"/>
  <c r="Q164" i="5"/>
  <c r="K127" i="5"/>
  <c r="BE127" i="5" s="1"/>
  <c r="F39" i="6"/>
  <c r="BF99" i="1" s="1"/>
  <c r="R351" i="2"/>
  <c r="Q256" i="2"/>
  <c r="Q200" i="2"/>
  <c r="R152" i="2"/>
  <c r="Q311" i="2"/>
  <c r="R262" i="2"/>
  <c r="Q169" i="2"/>
  <c r="Q321" i="2"/>
  <c r="R247" i="2"/>
  <c r="Q328" i="2"/>
  <c r="Q210" i="2"/>
  <c r="R331" i="2"/>
  <c r="Q150" i="2"/>
  <c r="Q161" i="2"/>
  <c r="R309" i="2"/>
  <c r="Q262" i="2"/>
  <c r="Q197" i="2"/>
  <c r="R270" i="2"/>
  <c r="Q204" i="2"/>
  <c r="K339" i="2"/>
  <c r="BE339" i="2" s="1"/>
  <c r="K262" i="2"/>
  <c r="BE262" i="2"/>
  <c r="K334" i="2"/>
  <c r="BE334" i="2" s="1"/>
  <c r="K294" i="2"/>
  <c r="BE294" i="2"/>
  <c r="K259" i="2"/>
  <c r="BE259" i="2" s="1"/>
  <c r="BK253" i="2"/>
  <c r="BK292" i="2"/>
  <c r="R127" i="3"/>
  <c r="R143" i="3"/>
  <c r="Q143" i="3"/>
  <c r="BK125" i="3"/>
  <c r="BK136" i="3"/>
  <c r="R168" i="4"/>
  <c r="Q123" i="4"/>
  <c r="Q155" i="4"/>
  <c r="BK147" i="4"/>
  <c r="Q159" i="4"/>
  <c r="Q153" i="4"/>
  <c r="R119" i="4"/>
  <c r="BK127" i="4"/>
  <c r="K135" i="4"/>
  <c r="BE135" i="4" s="1"/>
  <c r="Q151" i="5"/>
  <c r="R148" i="5"/>
  <c r="R134" i="5"/>
  <c r="R156" i="5"/>
  <c r="Q154" i="5"/>
  <c r="Q124" i="5"/>
  <c r="R140" i="5"/>
  <c r="Q121" i="6"/>
  <c r="Q337" i="2"/>
  <c r="Q238" i="2"/>
  <c r="Q195" i="2"/>
  <c r="R169" i="2"/>
  <c r="R302" i="2"/>
  <c r="R204" i="2"/>
  <c r="Q144" i="2"/>
  <c r="Q281" i="2"/>
  <c r="R191" i="2"/>
  <c r="R281" i="2"/>
  <c r="R157" i="2"/>
  <c r="Q216" i="2"/>
  <c r="Q302" i="2"/>
  <c r="Q187" i="2"/>
  <c r="R334" i="2"/>
  <c r="R256" i="2"/>
  <c r="R226" i="2"/>
  <c r="R232" i="2"/>
  <c r="K351" i="2"/>
  <c r="BE351" i="2" s="1"/>
  <c r="K184" i="2"/>
  <c r="BE184" i="2" s="1"/>
  <c r="BK318" i="2"/>
  <c r="K272" i="2"/>
  <c r="BE272" i="2"/>
  <c r="K235" i="2"/>
  <c r="BE235" i="2" s="1"/>
  <c r="K307" i="2"/>
  <c r="BE307" i="2" s="1"/>
  <c r="BK309" i="2"/>
  <c r="BK148" i="2"/>
  <c r="K226" i="2"/>
  <c r="BE226" i="2" s="1"/>
  <c r="R145" i="3"/>
  <c r="R131" i="3"/>
  <c r="Q145" i="3"/>
  <c r="BK140" i="3"/>
  <c r="K125" i="3"/>
  <c r="BE125" i="3" s="1"/>
  <c r="R143" i="4"/>
  <c r="Q151" i="4"/>
  <c r="R139" i="4"/>
  <c r="R161" i="4"/>
  <c r="Q127" i="4"/>
  <c r="Q163" i="4"/>
  <c r="K151" i="4"/>
  <c r="BE151" i="4" s="1"/>
  <c r="K159" i="4"/>
  <c r="BE159" i="4" s="1"/>
  <c r="BK119" i="4"/>
  <c r="R132" i="5"/>
  <c r="R170" i="5"/>
  <c r="R166" i="5"/>
  <c r="R174" i="5"/>
  <c r="R124" i="5"/>
  <c r="Q156" i="5"/>
  <c r="R168" i="5"/>
  <c r="BK164" i="5"/>
  <c r="BK121" i="6"/>
  <c r="Q331" i="2"/>
  <c r="Q232" i="2"/>
  <c r="Q178" i="2"/>
  <c r="Q315" i="2"/>
  <c r="Q272" i="2"/>
  <c r="R200" i="2"/>
  <c r="R141" i="2"/>
  <c r="R272" i="2"/>
  <c r="R136" i="2"/>
  <c r="Q235" i="2"/>
  <c r="R339" i="2"/>
  <c r="Q159" i="2"/>
  <c r="R296" i="2"/>
  <c r="R181" i="2"/>
  <c r="R299" i="2"/>
  <c r="BK281" i="2"/>
  <c r="Q133" i="3"/>
  <c r="R133" i="3"/>
  <c r="Q129" i="3"/>
  <c r="Q131" i="3"/>
  <c r="K147" i="3"/>
  <c r="BE147" i="3" s="1"/>
  <c r="K133" i="3"/>
  <c r="BE133" i="3" s="1"/>
  <c r="R155" i="4"/>
  <c r="R163" i="4"/>
  <c r="Q161" i="4"/>
  <c r="R149" i="4"/>
  <c r="R125" i="4"/>
  <c r="R123" i="4"/>
  <c r="R135" i="4"/>
  <c r="BK163" i="4"/>
  <c r="BK121" i="4"/>
  <c r="K147" i="4"/>
  <c r="BE147" i="4"/>
  <c r="Q142" i="5"/>
  <c r="Q180" i="5"/>
  <c r="R130" i="5"/>
  <c r="Q138" i="5"/>
  <c r="Q134" i="5"/>
  <c r="R177" i="5"/>
  <c r="R180" i="5"/>
  <c r="Q148" i="5"/>
  <c r="BK138" i="5"/>
  <c r="K36" i="6"/>
  <c r="AY99" i="1" s="1"/>
  <c r="R325" i="2"/>
  <c r="R212" i="2"/>
  <c r="R337" i="2"/>
  <c r="R305" i="2"/>
  <c r="R235" i="2"/>
  <c r="Q157" i="2"/>
  <c r="R318" i="2"/>
  <c r="Q253" i="2"/>
  <c r="R144" i="2"/>
  <c r="R275" i="2"/>
  <c r="Q345" i="2"/>
  <c r="Q175" i="2"/>
  <c r="Q313" i="2"/>
  <c r="R184" i="2"/>
  <c r="R345" i="2"/>
  <c r="Q290" i="2"/>
  <c r="Q212" i="2"/>
  <c r="R278" i="2"/>
  <c r="R172" i="2"/>
  <c r="BK299" i="2"/>
  <c r="BK302" i="2"/>
  <c r="K296" i="2"/>
  <c r="BE296" i="2" s="1"/>
  <c r="BK313" i="2"/>
  <c r="BK323" i="2"/>
  <c r="K210" i="2"/>
  <c r="BE210" i="2" s="1"/>
  <c r="BK270" i="2"/>
  <c r="R125" i="3"/>
  <c r="R147" i="3"/>
  <c r="Q125" i="3"/>
  <c r="R136" i="3"/>
  <c r="K131" i="3"/>
  <c r="BE131" i="3" s="1"/>
  <c r="R145" i="4"/>
  <c r="R165" i="4"/>
  <c r="K145" i="4"/>
  <c r="Q131" i="4"/>
  <c r="Q141" i="4"/>
  <c r="R129" i="4"/>
  <c r="R131" i="4"/>
  <c r="BK141" i="4"/>
  <c r="BK155" i="4"/>
  <c r="K125" i="4"/>
  <c r="BE125" i="4"/>
  <c r="Q122" i="5"/>
  <c r="Q172" i="5"/>
  <c r="Q170" i="5"/>
  <c r="Q158" i="5"/>
  <c r="Q140" i="5"/>
  <c r="R151" i="5"/>
  <c r="F38" i="6"/>
  <c r="BE99" i="1"/>
  <c r="T132" i="2" l="1"/>
  <c r="V165" i="2"/>
  <c r="R190" i="2"/>
  <c r="J101" i="2" s="1"/>
  <c r="T207" i="2"/>
  <c r="X215" i="2"/>
  <c r="R246" i="2"/>
  <c r="J107" i="2" s="1"/>
  <c r="Q304" i="2"/>
  <c r="I108" i="2" s="1"/>
  <c r="V122" i="3"/>
  <c r="V135" i="3"/>
  <c r="X142" i="3"/>
  <c r="Q138" i="4"/>
  <c r="I98" i="4"/>
  <c r="R121" i="5"/>
  <c r="R120" i="5" s="1"/>
  <c r="J97" i="5" s="1"/>
  <c r="X147" i="2"/>
  <c r="Q165" i="2"/>
  <c r="I100" i="2" s="1"/>
  <c r="X207" i="2"/>
  <c r="Q215" i="2"/>
  <c r="T246" i="2"/>
  <c r="X304" i="2"/>
  <c r="R320" i="2"/>
  <c r="J109" i="2"/>
  <c r="T135" i="3"/>
  <c r="Q142" i="3"/>
  <c r="I100" i="3" s="1"/>
  <c r="V138" i="4"/>
  <c r="V118" i="4"/>
  <c r="T121" i="5"/>
  <c r="T120" i="5" s="1"/>
  <c r="T119" i="5" s="1"/>
  <c r="AW98" i="1" s="1"/>
  <c r="T153" i="5"/>
  <c r="X165" i="2"/>
  <c r="Q190" i="2"/>
  <c r="I101" i="2"/>
  <c r="T215" i="2"/>
  <c r="X246" i="2"/>
  <c r="T320" i="2"/>
  <c r="Q344" i="2"/>
  <c r="I110" i="2" s="1"/>
  <c r="X122" i="3"/>
  <c r="Q135" i="3"/>
  <c r="I99" i="3"/>
  <c r="R138" i="4"/>
  <c r="R118" i="4" s="1"/>
  <c r="J96" i="4" s="1"/>
  <c r="K31" i="4" s="1"/>
  <c r="AT97" i="1" s="1"/>
  <c r="T147" i="2"/>
  <c r="R147" i="2"/>
  <c r="J99" i="2"/>
  <c r="T190" i="2"/>
  <c r="V304" i="2"/>
  <c r="Q320" i="2"/>
  <c r="I109" i="2"/>
  <c r="T122" i="3"/>
  <c r="R153" i="5"/>
  <c r="J99" i="5"/>
  <c r="V132" i="2"/>
  <c r="V147" i="2"/>
  <c r="R165" i="2"/>
  <c r="J100" i="2"/>
  <c r="V207" i="2"/>
  <c r="V215" i="2"/>
  <c r="V246" i="2"/>
  <c r="V344" i="2"/>
  <c r="Q122" i="3"/>
  <c r="Q121" i="3" s="1"/>
  <c r="Q120" i="3" s="1"/>
  <c r="I96" i="3" s="1"/>
  <c r="K30" i="3" s="1"/>
  <c r="AS96" i="1" s="1"/>
  <c r="R135" i="3"/>
  <c r="J99" i="3"/>
  <c r="T138" i="4"/>
  <c r="T118" i="4" s="1"/>
  <c r="AW97" i="1" s="1"/>
  <c r="Q121" i="5"/>
  <c r="Q120" i="5"/>
  <c r="X153" i="5"/>
  <c r="Q132" i="2"/>
  <c r="T165" i="2"/>
  <c r="V190" i="2"/>
  <c r="Q207" i="2"/>
  <c r="I103" i="2" s="1"/>
  <c r="T231" i="2"/>
  <c r="X231" i="2"/>
  <c r="Q231" i="2"/>
  <c r="I106" i="2" s="1"/>
  <c r="V320" i="2"/>
  <c r="X344" i="2"/>
  <c r="BK135" i="3"/>
  <c r="K135" i="3" s="1"/>
  <c r="K99" i="3" s="1"/>
  <c r="V142" i="3"/>
  <c r="X132" i="2"/>
  <c r="X190" i="2"/>
  <c r="R207" i="2"/>
  <c r="J103" i="2"/>
  <c r="V231" i="2"/>
  <c r="R231" i="2"/>
  <c r="J106" i="2"/>
  <c r="T304" i="2"/>
  <c r="X320" i="2"/>
  <c r="T344" i="2"/>
  <c r="X135" i="3"/>
  <c r="R142" i="3"/>
  <c r="J100" i="3" s="1"/>
  <c r="V121" i="5"/>
  <c r="V120" i="5"/>
  <c r="V119" i="5"/>
  <c r="V153" i="5"/>
  <c r="R132" i="2"/>
  <c r="Q147" i="2"/>
  <c r="I99" i="2"/>
  <c r="R215" i="2"/>
  <c r="Q246" i="2"/>
  <c r="I107" i="2"/>
  <c r="R304" i="2"/>
  <c r="J108" i="2" s="1"/>
  <c r="R344" i="2"/>
  <c r="J110" i="2"/>
  <c r="R122" i="3"/>
  <c r="R121" i="3" s="1"/>
  <c r="J97" i="3" s="1"/>
  <c r="T142" i="3"/>
  <c r="X138" i="4"/>
  <c r="X118" i="4" s="1"/>
  <c r="X121" i="5"/>
  <c r="X120" i="5"/>
  <c r="X119" i="5"/>
  <c r="Q153" i="5"/>
  <c r="I99" i="5" s="1"/>
  <c r="R203" i="2"/>
  <c r="J102" i="2"/>
  <c r="Q118" i="4"/>
  <c r="I96" i="4" s="1"/>
  <c r="K30" i="4" s="1"/>
  <c r="AS97" i="1" s="1"/>
  <c r="BK120" i="6"/>
  <c r="K120" i="6" s="1"/>
  <c r="K98" i="6" s="1"/>
  <c r="Q203" i="2"/>
  <c r="I102" i="2" s="1"/>
  <c r="Q120" i="6"/>
  <c r="Q119" i="6"/>
  <c r="Q118" i="6"/>
  <c r="I96" i="6" s="1"/>
  <c r="K30" i="6" s="1"/>
  <c r="AS99" i="1" s="1"/>
  <c r="R120" i="6"/>
  <c r="R119" i="6" s="1"/>
  <c r="R118" i="6" s="1"/>
  <c r="J96" i="6" s="1"/>
  <c r="K31" i="6" s="1"/>
  <c r="AT99" i="1" s="1"/>
  <c r="J112" i="6"/>
  <c r="I97" i="5"/>
  <c r="F115" i="6"/>
  <c r="E85" i="6"/>
  <c r="J91" i="6"/>
  <c r="J113" i="5"/>
  <c r="F116" i="5"/>
  <c r="E85" i="5"/>
  <c r="J91" i="5"/>
  <c r="J112" i="4"/>
  <c r="BE145" i="4"/>
  <c r="F115" i="4"/>
  <c r="J91" i="4"/>
  <c r="E108" i="4"/>
  <c r="F92" i="3"/>
  <c r="J114" i="3"/>
  <c r="E85" i="3"/>
  <c r="J89" i="2"/>
  <c r="E85" i="2"/>
  <c r="F127" i="2"/>
  <c r="F36" i="2"/>
  <c r="BC95" i="1" s="1"/>
  <c r="K143" i="3"/>
  <c r="BE143" i="3" s="1"/>
  <c r="K140" i="3"/>
  <c r="BE140" i="3"/>
  <c r="K131" i="4"/>
  <c r="BE131" i="4" s="1"/>
  <c r="K168" i="4"/>
  <c r="BE168" i="4"/>
  <c r="K36" i="4"/>
  <c r="AY97" i="1" s="1"/>
  <c r="K164" i="5"/>
  <c r="BE164" i="5"/>
  <c r="K36" i="5"/>
  <c r="AY98" i="1" s="1"/>
  <c r="K142" i="5"/>
  <c r="BE142" i="5"/>
  <c r="K256" i="2"/>
  <c r="BE256" i="2" s="1"/>
  <c r="K232" i="2"/>
  <c r="BE232" i="2"/>
  <c r="K166" i="2"/>
  <c r="BE166" i="2" s="1"/>
  <c r="K148" i="2"/>
  <c r="BE148" i="2"/>
  <c r="BK178" i="2"/>
  <c r="BK351" i="2"/>
  <c r="K309" i="2"/>
  <c r="BE309" i="2"/>
  <c r="K305" i="2"/>
  <c r="BE305" i="2" s="1"/>
  <c r="BK331" i="2"/>
  <c r="BK141" i="2"/>
  <c r="F38" i="2"/>
  <c r="BE95" i="1" s="1"/>
  <c r="K141" i="4"/>
  <c r="BE141" i="4"/>
  <c r="BK159" i="4"/>
  <c r="BK134" i="5"/>
  <c r="BK177" i="5"/>
  <c r="K166" i="5"/>
  <c r="BE166" i="5" s="1"/>
  <c r="BK132" i="5"/>
  <c r="BK180" i="5"/>
  <c r="K130" i="5"/>
  <c r="BE130" i="5" s="1"/>
  <c r="K170" i="5"/>
  <c r="BE170" i="5"/>
  <c r="BK127" i="5"/>
  <c r="K124" i="5"/>
  <c r="BE124" i="5" s="1"/>
  <c r="K145" i="5"/>
  <c r="BE145" i="5"/>
  <c r="BK193" i="2"/>
  <c r="BK259" i="2"/>
  <c r="BK210" i="2"/>
  <c r="K36" i="2"/>
  <c r="AY95" i="1" s="1"/>
  <c r="K136" i="3"/>
  <c r="BE136" i="3"/>
  <c r="K123" i="3"/>
  <c r="BE123" i="3" s="1"/>
  <c r="BK129" i="4"/>
  <c r="K157" i="4"/>
  <c r="BE157" i="4"/>
  <c r="K143" i="4"/>
  <c r="BE143" i="4" s="1"/>
  <c r="K161" i="4"/>
  <c r="BE161" i="4"/>
  <c r="F38" i="4"/>
  <c r="BE97" i="1" s="1"/>
  <c r="BK174" i="5"/>
  <c r="K160" i="5"/>
  <c r="BE160" i="5" s="1"/>
  <c r="K156" i="5"/>
  <c r="BE156" i="5"/>
  <c r="K154" i="5"/>
  <c r="BE154" i="5" s="1"/>
  <c r="F36" i="6"/>
  <c r="BC99" i="1"/>
  <c r="K136" i="2"/>
  <c r="BE136" i="2" s="1"/>
  <c r="K172" i="2"/>
  <c r="BE172" i="2"/>
  <c r="BK345" i="2"/>
  <c r="BK204" i="2"/>
  <c r="BK203" i="2" s="1"/>
  <c r="K203" i="2" s="1"/>
  <c r="K102" i="2" s="1"/>
  <c r="BK212" i="2"/>
  <c r="BK150" i="2"/>
  <c r="BK290" i="2"/>
  <c r="K253" i="2"/>
  <c r="BE253" i="2" s="1"/>
  <c r="BK315" i="2"/>
  <c r="K281" i="2"/>
  <c r="BE281" i="2"/>
  <c r="K299" i="2"/>
  <c r="BE299" i="2" s="1"/>
  <c r="K159" i="2"/>
  <c r="BE159" i="2"/>
  <c r="K200" i="2"/>
  <c r="BE200" i="2" s="1"/>
  <c r="K292" i="2"/>
  <c r="BE292" i="2"/>
  <c r="BK216" i="2"/>
  <c r="K157" i="2"/>
  <c r="BE157" i="2"/>
  <c r="K275" i="2"/>
  <c r="BE275" i="2" s="1"/>
  <c r="K318" i="2"/>
  <c r="BE318" i="2"/>
  <c r="BK342" i="2"/>
  <c r="BK127" i="3"/>
  <c r="F38" i="3"/>
  <c r="BE96" i="1"/>
  <c r="K129" i="3"/>
  <c r="BE129" i="3" s="1"/>
  <c r="BK133" i="3"/>
  <c r="K145" i="3"/>
  <c r="BE145" i="3"/>
  <c r="BK147" i="3"/>
  <c r="BK142" i="3" s="1"/>
  <c r="K142" i="3" s="1"/>
  <c r="K100" i="3" s="1"/>
  <c r="K139" i="4"/>
  <c r="BE139" i="4" s="1"/>
  <c r="F39" i="4"/>
  <c r="BF97" i="1"/>
  <c r="F38" i="5"/>
  <c r="BE98" i="1" s="1"/>
  <c r="K121" i="6"/>
  <c r="BE121" i="6"/>
  <c r="F35" i="6" s="1"/>
  <c r="BB99" i="1" s="1"/>
  <c r="BK272" i="2"/>
  <c r="K247" i="2"/>
  <c r="BE247" i="2" s="1"/>
  <c r="K163" i="2"/>
  <c r="BE163" i="2"/>
  <c r="K243" i="2"/>
  <c r="BE243" i="2" s="1"/>
  <c r="BK278" i="2"/>
  <c r="K175" i="2"/>
  <c r="BE175" i="2"/>
  <c r="BK339" i="2"/>
  <c r="BK197" i="2"/>
  <c r="F36" i="3"/>
  <c r="BC96" i="1"/>
  <c r="F37" i="3"/>
  <c r="BD96" i="1" s="1"/>
  <c r="K155" i="4"/>
  <c r="BE155" i="4"/>
  <c r="K119" i="4"/>
  <c r="BE119" i="4" s="1"/>
  <c r="BK125" i="4"/>
  <c r="BK153" i="4"/>
  <c r="F37" i="4"/>
  <c r="BD97" i="1" s="1"/>
  <c r="BK140" i="5"/>
  <c r="BK122" i="5"/>
  <c r="K158" i="5"/>
  <c r="BE158" i="5" s="1"/>
  <c r="K172" i="5"/>
  <c r="BE172" i="5"/>
  <c r="K144" i="2"/>
  <c r="BE144" i="2" s="1"/>
  <c r="K302" i="2"/>
  <c r="BE302" i="2"/>
  <c r="K270" i="2"/>
  <c r="BE270" i="2" s="1"/>
  <c r="BK262" i="2"/>
  <c r="K169" i="2"/>
  <c r="BE169" i="2" s="1"/>
  <c r="K313" i="2"/>
  <c r="BE313" i="2"/>
  <c r="K238" i="2"/>
  <c r="BE238" i="2" s="1"/>
  <c r="BK294" i="2"/>
  <c r="BK184" i="2"/>
  <c r="BK133" i="2"/>
  <c r="K187" i="2"/>
  <c r="BE187" i="2" s="1"/>
  <c r="K325" i="2"/>
  <c r="BE325" i="2"/>
  <c r="BK161" i="2"/>
  <c r="BK147" i="2" s="1"/>
  <c r="K147" i="2" s="1"/>
  <c r="K99" i="2" s="1"/>
  <c r="BK219" i="2"/>
  <c r="BK195" i="2"/>
  <c r="BK321" i="2"/>
  <c r="BK229" i="2"/>
  <c r="BK286" i="2"/>
  <c r="K152" i="2"/>
  <c r="BE152" i="2"/>
  <c r="F39" i="3"/>
  <c r="BF96" i="1" s="1"/>
  <c r="BK131" i="3"/>
  <c r="K36" i="3"/>
  <c r="AY96" i="1"/>
  <c r="F36" i="4"/>
  <c r="BC97" i="1" s="1"/>
  <c r="BK151" i="4"/>
  <c r="BK162" i="5"/>
  <c r="BK148" i="5"/>
  <c r="K138" i="5"/>
  <c r="BE138" i="5"/>
  <c r="K151" i="5"/>
  <c r="BE151" i="5" s="1"/>
  <c r="F37" i="5"/>
  <c r="BD98" i="1"/>
  <c r="K223" i="2"/>
  <c r="BE223" i="2" s="1"/>
  <c r="K323" i="2"/>
  <c r="BE323" i="2"/>
  <c r="BK328" i="2"/>
  <c r="K208" i="2"/>
  <c r="BE208" i="2" s="1"/>
  <c r="BK307" i="2"/>
  <c r="K311" i="2"/>
  <c r="BE311" i="2" s="1"/>
  <c r="F37" i="2"/>
  <c r="BD95" i="1" s="1"/>
  <c r="K138" i="3"/>
  <c r="BE138" i="3" s="1"/>
  <c r="K127" i="4"/>
  <c r="BE127" i="4"/>
  <c r="K133" i="4"/>
  <c r="BE133" i="4" s="1"/>
  <c r="BK123" i="4"/>
  <c r="BK135" i="4"/>
  <c r="K121" i="4"/>
  <c r="BE121" i="4"/>
  <c r="K163" i="4"/>
  <c r="BE163" i="4"/>
  <c r="K149" i="4"/>
  <c r="BE149" i="4"/>
  <c r="F36" i="5"/>
  <c r="BC98" i="1"/>
  <c r="BK136" i="5"/>
  <c r="BK296" i="2"/>
  <c r="K181" i="2"/>
  <c r="BE181" i="2"/>
  <c r="BK334" i="2"/>
  <c r="BK235" i="2"/>
  <c r="K337" i="2"/>
  <c r="BE337" i="2"/>
  <c r="BK241" i="2"/>
  <c r="BK226" i="2"/>
  <c r="K191" i="2"/>
  <c r="BE191" i="2"/>
  <c r="F39" i="2"/>
  <c r="BF95" i="1" s="1"/>
  <c r="BK165" i="4"/>
  <c r="F39" i="5"/>
  <c r="BF98" i="1"/>
  <c r="BK168" i="5"/>
  <c r="R214" i="2" l="1"/>
  <c r="J104" i="2" s="1"/>
  <c r="T121" i="3"/>
  <c r="T120" i="3" s="1"/>
  <c r="AW96" i="1" s="1"/>
  <c r="R119" i="5"/>
  <c r="J96" i="5"/>
  <c r="K31" i="5"/>
  <c r="AT98" i="1" s="1"/>
  <c r="Q131" i="2"/>
  <c r="I97" i="2"/>
  <c r="Q214" i="2"/>
  <c r="Q130" i="2" s="1"/>
  <c r="I96" i="2" s="1"/>
  <c r="K30" i="2" s="1"/>
  <c r="AS95" i="1" s="1"/>
  <c r="V121" i="3"/>
  <c r="V120" i="3" s="1"/>
  <c r="X131" i="2"/>
  <c r="V131" i="2"/>
  <c r="R131" i="2"/>
  <c r="R130" i="2" s="1"/>
  <c r="J96" i="2" s="1"/>
  <c r="K31" i="2" s="1"/>
  <c r="AT95" i="1" s="1"/>
  <c r="Q119" i="5"/>
  <c r="I96" i="5"/>
  <c r="K30" i="5"/>
  <c r="AS98" i="1" s="1"/>
  <c r="T214" i="2"/>
  <c r="V214" i="2"/>
  <c r="V130" i="2" s="1"/>
  <c r="X214" i="2"/>
  <c r="X121" i="3"/>
  <c r="X120" i="3" s="1"/>
  <c r="T131" i="2"/>
  <c r="J98" i="3"/>
  <c r="R120" i="3"/>
  <c r="J96" i="3" s="1"/>
  <c r="K31" i="3" s="1"/>
  <c r="AT96" i="1" s="1"/>
  <c r="I98" i="2"/>
  <c r="J105" i="2"/>
  <c r="I98" i="3"/>
  <c r="I98" i="5"/>
  <c r="I97" i="3"/>
  <c r="J97" i="6"/>
  <c r="J98" i="2"/>
  <c r="J98" i="4"/>
  <c r="I98" i="6"/>
  <c r="BK119" i="6"/>
  <c r="K119" i="6" s="1"/>
  <c r="K97" i="6" s="1"/>
  <c r="I105" i="2"/>
  <c r="J98" i="5"/>
  <c r="I97" i="6"/>
  <c r="J98" i="6"/>
  <c r="BK344" i="2"/>
  <c r="K344" i="2" s="1"/>
  <c r="K110" i="2" s="1"/>
  <c r="BK153" i="5"/>
  <c r="K153" i="5"/>
  <c r="K99" i="5" s="1"/>
  <c r="BK215" i="2"/>
  <c r="K215" i="2" s="1"/>
  <c r="K105" i="2" s="1"/>
  <c r="BK246" i="2"/>
  <c r="K246" i="2" s="1"/>
  <c r="K107" i="2" s="1"/>
  <c r="BK121" i="5"/>
  <c r="K121" i="5" s="1"/>
  <c r="K98" i="5" s="1"/>
  <c r="BK320" i="2"/>
  <c r="K320" i="2"/>
  <c r="K109" i="2" s="1"/>
  <c r="BK304" i="2"/>
  <c r="K304" i="2" s="1"/>
  <c r="K108" i="2" s="1"/>
  <c r="BK122" i="3"/>
  <c r="K122" i="3" s="1"/>
  <c r="K98" i="3" s="1"/>
  <c r="BK165" i="2"/>
  <c r="K165" i="2" s="1"/>
  <c r="K100" i="2" s="1"/>
  <c r="BK231" i="2"/>
  <c r="K231" i="2"/>
  <c r="K106" i="2" s="1"/>
  <c r="BK138" i="4"/>
  <c r="K138" i="4" s="1"/>
  <c r="K98" i="4" s="1"/>
  <c r="BK190" i="2"/>
  <c r="K190" i="2" s="1"/>
  <c r="K101" i="2" s="1"/>
  <c r="BK207" i="2"/>
  <c r="K207" i="2" s="1"/>
  <c r="K103" i="2" s="1"/>
  <c r="BK132" i="2"/>
  <c r="BK131" i="2"/>
  <c r="K131" i="2" s="1"/>
  <c r="K97" i="2" s="1"/>
  <c r="F35" i="3"/>
  <c r="BB96" i="1"/>
  <c r="K35" i="5"/>
  <c r="AX98" i="1" s="1"/>
  <c r="AV98" i="1" s="1"/>
  <c r="BE94" i="1"/>
  <c r="W32" i="1" s="1"/>
  <c r="K35" i="3"/>
  <c r="AX96" i="1" s="1"/>
  <c r="AV96" i="1" s="1"/>
  <c r="K35" i="6"/>
  <c r="AX99" i="1" s="1"/>
  <c r="AV99" i="1" s="1"/>
  <c r="BF94" i="1"/>
  <c r="W33" i="1" s="1"/>
  <c r="K35" i="2"/>
  <c r="AX95" i="1" s="1"/>
  <c r="AV95" i="1" s="1"/>
  <c r="F35" i="5"/>
  <c r="BB98" i="1"/>
  <c r="BD94" i="1"/>
  <c r="W31" i="1" s="1"/>
  <c r="K35" i="4"/>
  <c r="AX97" i="1" s="1"/>
  <c r="AV97" i="1" s="1"/>
  <c r="BC94" i="1"/>
  <c r="W30" i="1" s="1"/>
  <c r="F35" i="2"/>
  <c r="BB95" i="1" s="1"/>
  <c r="F35" i="4"/>
  <c r="BB97" i="1"/>
  <c r="X130" i="2" l="1"/>
  <c r="T130" i="2"/>
  <c r="AW95" i="1"/>
  <c r="I104" i="2"/>
  <c r="K132" i="2"/>
  <c r="K98" i="2" s="1"/>
  <c r="BK118" i="4"/>
  <c r="K118" i="4"/>
  <c r="K96" i="4"/>
  <c r="BK214" i="2"/>
  <c r="K214" i="2" s="1"/>
  <c r="K104" i="2" s="1"/>
  <c r="BK120" i="5"/>
  <c r="BK119" i="5" s="1"/>
  <c r="K119" i="5" s="1"/>
  <c r="K96" i="5" s="1"/>
  <c r="BK118" i="6"/>
  <c r="K118" i="6" s="1"/>
  <c r="K96" i="6" s="1"/>
  <c r="J97" i="2"/>
  <c r="BK121" i="3"/>
  <c r="BK120" i="3" s="1"/>
  <c r="K120" i="3" s="1"/>
  <c r="K32" i="3" s="1"/>
  <c r="AG96" i="1" s="1"/>
  <c r="AW94" i="1"/>
  <c r="BA94" i="1"/>
  <c r="AY94" i="1"/>
  <c r="AK30" i="1" s="1"/>
  <c r="AT94" i="1"/>
  <c r="BB94" i="1"/>
  <c r="AX94" i="1" s="1"/>
  <c r="AK29" i="1" s="1"/>
  <c r="AS94" i="1"/>
  <c r="AZ94" i="1"/>
  <c r="K41" i="3" l="1"/>
  <c r="BK130" i="2"/>
  <c r="K130" i="2"/>
  <c r="K96" i="2" s="1"/>
  <c r="K96" i="3"/>
  <c r="K120" i="5"/>
  <c r="K97" i="5"/>
  <c r="K121" i="3"/>
  <c r="K97" i="3" s="1"/>
  <c r="AN96" i="1"/>
  <c r="K32" i="4"/>
  <c r="AG97" i="1"/>
  <c r="K32" i="5"/>
  <c r="AG98" i="1"/>
  <c r="K32" i="6"/>
  <c r="AG99" i="1"/>
  <c r="AV94" i="1"/>
  <c r="W29" i="1"/>
  <c r="K41" i="6" l="1"/>
  <c r="AN98" i="1"/>
  <c r="K41" i="4"/>
  <c r="K41" i="5"/>
  <c r="AN99" i="1"/>
  <c r="AN97" i="1"/>
  <c r="K32" i="2"/>
  <c r="AG95" i="1"/>
  <c r="AN95" i="1" s="1"/>
  <c r="K41" i="2" l="1"/>
  <c r="AG94" i="1"/>
  <c r="AK26" i="1"/>
  <c r="AK35" i="1"/>
  <c r="AN94" i="1" l="1"/>
</calcChain>
</file>

<file path=xl/sharedStrings.xml><?xml version="1.0" encoding="utf-8"?>
<sst xmlns="http://schemas.openxmlformats.org/spreadsheetml/2006/main" count="4142" uniqueCount="826">
  <si>
    <t>Export Komplet</t>
  </si>
  <si>
    <t/>
  </si>
  <si>
    <t>2.0</t>
  </si>
  <si>
    <t>False</t>
  </si>
  <si>
    <t>True</t>
  </si>
  <si>
    <t>{e5bbe342-a379-402a-bb34-296adfe551fe}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</si>
  <si>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</si>
  <si>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</si>
  <si>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</si>
  <si>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</si>
  <si>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</si>
  <si>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</si>
  <si>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</si>
  <si>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</si>
  <si>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</si>
  <si>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</si>
  <si>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</si>
  <si>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</si>
  <si>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ZUŠ-učebna v podkroví-změna užívání</t>
  </si>
  <si>
    <t>KSO:</t>
  </si>
  <si>
    <t>CC-CZ:</t>
  </si>
  <si>
    <t>Místo:</t>
  </si>
  <si>
    <t>nám. A.Jiráska č.p.3, Lanškroun</t>
  </si>
  <si>
    <t>Datum:</t>
  </si>
  <si>
    <t>28. 3. 2022</t>
  </si>
  <si>
    <t>Zadavatel:</t>
  </si>
  <si>
    <t>IČ:</t>
  </si>
  <si>
    <t xml:space="preserve"> Město Lanškroun</t>
  </si>
  <si>
    <t>DIČ:</t>
  </si>
  <si>
    <t>Uchazeč:</t>
  </si>
  <si>
    <t>Vyplň údaj</t>
  </si>
  <si>
    <t>Projektant:</t>
  </si>
  <si>
    <t xml:space="preserve"> </t>
  </si>
  <si>
    <t>Zpracovatel:</t>
  </si>
  <si>
    <t xml:space="preserve"> ing. Ivana Smolová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</si>
  <si>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</si>
  <si>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</si>
  <si>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</si>
  <si>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</si>
  <si>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</si>
  <si>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</si>
  <si>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</si>
  <si>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</si>
  <si>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</si>
  <si>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</si>
  <si>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</si>
  <si>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</si>
  <si>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</si>
  <si>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</si>
  <si>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</si>
  <si>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</si>
  <si>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</si>
  <si>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</si>
  <si>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</si>
  <si>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</si>
  <si>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</si>
  <si>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</si>
  <si>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</si>
  <si>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</si>
  <si>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</si>
  <si>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</si>
  <si>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</si>
  <si>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</si>
  <si>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</si>
  <si>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</si>
  <si>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</si>
  <si>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</si>
  <si>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</si>
  <si>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</si>
  <si>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</si>
  <si>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</si>
  <si>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</si>
  <si>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</si>
  <si>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</si>
  <si>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</si>
  <si>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</si>
  <si>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</si>
  <si>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</si>
  <si>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</si>
  <si>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</si>
  <si>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</si>
  <si>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</si>
  <si>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</si>
  <si>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</si>
  <si>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ZUŠ-učebna v podkroví-stavební část</t>
  </si>
  <si>
    <t>STA</t>
  </si>
  <si>
    <t>{611b9fd8-7bb0-4d5a-a0cc-1777d058e14d}</t>
  </si>
  <si>
    <t>2</t>
  </si>
  <si>
    <t>ZUŠ učebna v podkroví - vytápění</t>
  </si>
  <si>
    <t>{6e26c3e5-9c8f-4d13-b45e-702b822f2881}</t>
  </si>
  <si>
    <t>3</t>
  </si>
  <si>
    <t>ZUŠ učebna v podkroví - elektro</t>
  </si>
  <si>
    <t>{f8d06b49-76a4-4ae6-860a-2a7f95cda22a}</t>
  </si>
  <si>
    <t>4</t>
  </si>
  <si>
    <t>ZUŠ nouzové osvětlení</t>
  </si>
  <si>
    <t>{bdccba39-2baf-444b-bc7a-cd0c839a02f0}</t>
  </si>
  <si>
    <t>5</t>
  </si>
  <si>
    <t>Vedlejší rozpočtové náklady</t>
  </si>
  <si>
    <t>{fa388046-c8eb-44e9-99c6-03f98bc6154a}</t>
  </si>
  <si>
    <t>KRYCÍ LIST SOUPISU PRACÍ</t>
  </si>
  <si>
    <t>Objekt:</t>
  </si>
  <si>
    <t>1 - ZUŠ-učebna v podkroví-stavební část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</si>
  <si>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</si>
  <si>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</si>
  <si>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</si>
  <si>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</si>
  <si>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</si>
  <si>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</si>
  <si>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</si>
  <si>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</si>
  <si>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</si>
  <si>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</si>
  <si>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</si>
  <si>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</si>
  <si>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</si>
  <si>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</si>
  <si>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</si>
  <si>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pbř - protipožární zabezpečení objektu</t>
  </si>
  <si>
    <t>PSV - Práce a dodávky PSV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</si>
  <si>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</si>
  <si>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</si>
  <si>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</si>
  <si>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</si>
  <si>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</si>
  <si>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784 - Dokončovací práce - malby a tapety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</si>
  <si>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</si>
  <si>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</si>
  <si>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</si>
  <si>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</si>
  <si>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</si>
  <si>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</si>
  <si>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</si>
  <si>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</si>
  <si>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</si>
  <si>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</si>
  <si>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</si>
  <si>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</si>
  <si>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</si>
  <si>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</si>
  <si>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</si>
  <si>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</si>
  <si>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</si>
  <si>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</si>
  <si>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</si>
  <si>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</si>
  <si>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</si>
  <si>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</si>
  <si>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317944321</t>
  </si>
  <si>
    <t>Válcované nosníky do č.12 dodatečně osazované do připravených otvorů</t>
  </si>
  <si>
    <t>t</t>
  </si>
  <si>
    <t>CS ÚRS 2022 01</t>
  </si>
  <si>
    <t>1730111135</t>
  </si>
  <si>
    <t>PP</t>
  </si>
  <si>
    <t>Válcované nosníky dodatečně osazované do připravených otvorů  bez zazdění hlav do č. 12</t>
  </si>
  <si>
    <t>VV</t>
  </si>
  <si>
    <t>"3xUč.100"3*1,35*8,5*0,001</t>
  </si>
  <si>
    <t>319201321</t>
  </si>
  <si>
    <t>Vyrovnání nerovného povrchu zdiva tl do 30 mm maltou</t>
  </si>
  <si>
    <t>m2</t>
  </si>
  <si>
    <t>-283953298</t>
  </si>
  <si>
    <t>Vyrovnání nerovného povrchu vnitřního i vnějšího zdiva  bez odsekání vadných cihel, maltou (s dodáním hmot) tl. do 30 mm</t>
  </si>
  <si>
    <t>0,45*(2,0+2,0+1,0)</t>
  </si>
  <si>
    <t>0,15*(2,5+1,5+2,5)</t>
  </si>
  <si>
    <t>Součet</t>
  </si>
  <si>
    <t>340239212</t>
  </si>
  <si>
    <t>Zazdívka otvorů v příčkách nebo stěnách pl přes 1 do 4 m2 cihlami plnými tl přes 100 mm</t>
  </si>
  <si>
    <t>1419440870</t>
  </si>
  <si>
    <t>Zazdívka otvorů v příčkách nebo stěnách cihlami plnými pálenými plochy přes 1 m2 do 4 m2, tloušťky přes 100 mm</t>
  </si>
  <si>
    <t>0,8*2,0</t>
  </si>
  <si>
    <t>346244381</t>
  </si>
  <si>
    <t>Plentování jednostranné v do 200 mm válcovaných nosníků cihlami</t>
  </si>
  <si>
    <t>-336851013</t>
  </si>
  <si>
    <t>Plentování ocelových válcovaných nosníků jednostranné cihlami  na maltu, výška stojiny do 200 mm</t>
  </si>
  <si>
    <t>2*1,35*0,2</t>
  </si>
  <si>
    <t>6</t>
  </si>
  <si>
    <t>Úpravy povrchů, podlahy a osazování výplní</t>
  </si>
  <si>
    <t>612135000</t>
  </si>
  <si>
    <t>Vyrovnání podkladu vnitřních stěn maltou vápennou tl do 10 mm</t>
  </si>
  <si>
    <t>1424465146</t>
  </si>
  <si>
    <t>Vyrovnání nerovností podkladu vnitřních omítaných ploch  maltou, tloušťky do 10 mm vápennou stěn</t>
  </si>
  <si>
    <t>612315225</t>
  </si>
  <si>
    <t>Vápenná štuková omítka malých ploch přes 1 do 4 m2 na stěnách</t>
  </si>
  <si>
    <t>kus</t>
  </si>
  <si>
    <t>827249685</t>
  </si>
  <si>
    <t>Vápenná omítka jednotlivých malých ploch štuková na stěnách, plochy jednotlivě přes 1,0 do 4 m2</t>
  </si>
  <si>
    <t>7</t>
  </si>
  <si>
    <t>612325302</t>
  </si>
  <si>
    <t>Vápenocementová štuková omítka ostění nebo nadpraží</t>
  </si>
  <si>
    <t>-309744141</t>
  </si>
  <si>
    <t>Vápenocementová omítka ostění nebo nadpraží štuková</t>
  </si>
  <si>
    <t>8</t>
  </si>
  <si>
    <t>632441213</t>
  </si>
  <si>
    <t>Potěr anhydritový samonivelační litý C20 tl přes 35 do 40 mm</t>
  </si>
  <si>
    <t>-1141280693</t>
  </si>
  <si>
    <t>Potěr anhydritový samonivelační litý tř. C 20, tl. přes 35 do 40 mm</t>
  </si>
  <si>
    <t>9</t>
  </si>
  <si>
    <t>633811111</t>
  </si>
  <si>
    <t>Broušení nerovností betonových podlah do 2 mm - stržení šlemu</t>
  </si>
  <si>
    <t>-260615400</t>
  </si>
  <si>
    <t>Broušení betonových podlah  nerovností do 2 mm (stržení šlemu)</t>
  </si>
  <si>
    <t>10</t>
  </si>
  <si>
    <t>642945111</t>
  </si>
  <si>
    <t>Osazování protipožárních nebo protiplynových zárubní dveří jednokřídlových do 2,5 m2</t>
  </si>
  <si>
    <t>-1166288627</t>
  </si>
  <si>
    <t>Osazování ocelových zárubní protipožárních nebo protiplynových dveří  do vynechaného otvoru, s obetonováním, dveří jednokřídlových do 2,5 m2</t>
  </si>
  <si>
    <t>11</t>
  </si>
  <si>
    <t>M</t>
  </si>
  <si>
    <t>SPL.0011667.URS</t>
  </si>
  <si>
    <t>zárubeň obložková protipožární pro dveře 1křídlové 60,70,80,90x197 cm, tl. 6 - 17 cm, jasan</t>
  </si>
  <si>
    <t>-2014571105</t>
  </si>
  <si>
    <t>Ostatní konstrukce a práce, bourání</t>
  </si>
  <si>
    <t>12</t>
  </si>
  <si>
    <t>943211111</t>
  </si>
  <si>
    <t>Montáž lešení prostorového rámového lehkého s podlahami zatížení do 200 kg/m2 v do 10 m</t>
  </si>
  <si>
    <t>m3</t>
  </si>
  <si>
    <t>-145354712</t>
  </si>
  <si>
    <t>Montáž lešení prostorového rámového lehkého pracovního s podlahami  s provozním zatížením tř. 3 do 200 kg/m2, výšky do 10 m</t>
  </si>
  <si>
    <t>(13,7+15,7+23,8+3,2)*3,0</t>
  </si>
  <si>
    <t>13</t>
  </si>
  <si>
    <t>943211211</t>
  </si>
  <si>
    <t>Příplatek k lešení prostorovému rámovému lehkému s podlahami v do 10 m za první a ZKD den použití</t>
  </si>
  <si>
    <t>-855928132</t>
  </si>
  <si>
    <t>Montáž lešení prostorového rámového lehkého pracovního s podlahami  Příplatek za první a každý další den použití lešení k ceně -1111</t>
  </si>
  <si>
    <t>15*169,2</t>
  </si>
  <si>
    <t>14</t>
  </si>
  <si>
    <t>943211811</t>
  </si>
  <si>
    <t>Demontáž lešení prostorového rámového lehkého s podlahami zatížení do 200 kg/m2 v do 10 m</t>
  </si>
  <si>
    <t>471959030</t>
  </si>
  <si>
    <t>Demontáž lešení prostorového rámového lehkého pracovního s podlahami  s provozním zatížením tř. 3 do 200 kg/m2, výšky do 10 m</t>
  </si>
  <si>
    <t>952901111</t>
  </si>
  <si>
    <t>Vyčištění budov bytové a občanské výstavby při výšce podlaží do 4 m</t>
  </si>
  <si>
    <t>358531848</t>
  </si>
  <si>
    <t>Vyčištění budov nebo objektů před předáním do užívání  budov bytové nebo občanské výstavby, světlé výšky podlaží do 4 m</t>
  </si>
  <si>
    <t>100</t>
  </si>
  <si>
    <t>16</t>
  </si>
  <si>
    <t>962032431</t>
  </si>
  <si>
    <t>Bourání zdiva cihelných z dutých nebo plných cihel pálených i nepálených na MV nebo MVC do 1 m3</t>
  </si>
  <si>
    <t>1261541512</t>
  </si>
  <si>
    <t>Bourání zdiva nadzákladového z cihel nebo tvárnic  z dutých cihel nebo tvárnic pálených nebo nepálených, na maltu vápennou nebo vápenocementovou, objemu do 1 m3</t>
  </si>
  <si>
    <t>2,05*1,0*0,45</t>
  </si>
  <si>
    <t>17</t>
  </si>
  <si>
    <t>962081131.1</t>
  </si>
  <si>
    <t>Bourání příček z cihel tl do 100 mm</t>
  </si>
  <si>
    <t>-1553135064</t>
  </si>
  <si>
    <t>Bourání příček ze skleněných tvárnic tl do 100 mm</t>
  </si>
  <si>
    <t>1,5*2,5</t>
  </si>
  <si>
    <t>18</t>
  </si>
  <si>
    <t>968062455</t>
  </si>
  <si>
    <t>Vybourání dřevěných dveřních zárubní pl do 2 m2</t>
  </si>
  <si>
    <t>21112027</t>
  </si>
  <si>
    <t>Vybourání dřevěných rámů oken s křídly, dveřních zárubní, vrat, stěn, ostění nebo obkladů  dveřních zárubní, plochy do 2 m2</t>
  </si>
  <si>
    <t>2*0,8*2,0</t>
  </si>
  <si>
    <t>19</t>
  </si>
  <si>
    <t>974031664</t>
  </si>
  <si>
    <t>Vysekání rýh ve zdivu cihelném pro vtahování nosníků hl do 150 mm v do 150 mm</t>
  </si>
  <si>
    <t>m</t>
  </si>
  <si>
    <t>1538491567</t>
  </si>
  <si>
    <t>Vysekání rýh ve zdivu cihelném na maltu vápennou nebo vápenocementovou  pro vtahování nosníků do zdí, před vybouráním otvoru do hl. 150 mm, při v. nosníku do 150 mm</t>
  </si>
  <si>
    <t>3*1,35</t>
  </si>
  <si>
    <t>997</t>
  </si>
  <si>
    <t>Přesun sutě</t>
  </si>
  <si>
    <t>20</t>
  </si>
  <si>
    <t>997013114</t>
  </si>
  <si>
    <t>Vnitrostaveništní doprava suti a vybouraných hmot pro budovy v přes 12 do 15 m s použitím mechanizace</t>
  </si>
  <si>
    <t>-319051238</t>
  </si>
  <si>
    <t>Vnitrostaveništní doprava suti a vybouraných hmot  vodorovně do 50 m svisle s použitím mechanizace pro budovy a haly výšky přes 12 do 15 m</t>
  </si>
  <si>
    <t>997013154</t>
  </si>
  <si>
    <t>Vnitrostaveništní doprava suti a vybouraných hmot pro budovy v přes 12 do 15 m s omezením mechanizace</t>
  </si>
  <si>
    <t>2118193768</t>
  </si>
  <si>
    <t>Vnitrostaveništní doprava suti a vybouraných hmot  vodorovně do 50 m svisle s omezením mechanizace pro budovy a haly výšky přes 12 do 15 m</t>
  </si>
  <si>
    <t>22</t>
  </si>
  <si>
    <t>997013501</t>
  </si>
  <si>
    <t>Odvoz suti a vybouraných hmot na skládku nebo meziskládku do 1 km se složením</t>
  </si>
  <si>
    <t>410339288</t>
  </si>
  <si>
    <t>Odvoz suti a vybouraných hmot na skládku nebo meziskládku  se složením, na vzdálenost do 1 km</t>
  </si>
  <si>
    <t>23</t>
  </si>
  <si>
    <t>997013509</t>
  </si>
  <si>
    <t>Příplatek k odvozu suti a vybouraných hmot na skládku ZKD 1 km přes 1 km</t>
  </si>
  <si>
    <t>755083526</t>
  </si>
  <si>
    <t>Odvoz suti a vybouraných hmot na skládku nebo meziskládku  se složením, na vzdálenost Příplatek k ceně za každý další i započatý 1 km přes 1 km</t>
  </si>
  <si>
    <t>2,765*6</t>
  </si>
  <si>
    <t>24</t>
  </si>
  <si>
    <t>997013831</t>
  </si>
  <si>
    <t>Poplatek za uložení stavebního odpadu na skládce (skládkovné) směsného</t>
  </si>
  <si>
    <t>2078286745</t>
  </si>
  <si>
    <t>2,765</t>
  </si>
  <si>
    <t>998</t>
  </si>
  <si>
    <t>Přesun hmot</t>
  </si>
  <si>
    <t>25</t>
  </si>
  <si>
    <t>998011003</t>
  </si>
  <si>
    <t>Přesun hmot pro budovy zděné v přes 12 do 24 m</t>
  </si>
  <si>
    <t>-198665900</t>
  </si>
  <si>
    <t>Přesun hmot pro budovy občanské výstavby, bydlení, výrobu a služby  s nosnou svislou konstrukcí zděnou z cihel, tvárnic nebo kamene vodorovná dopravní vzdálenost do 100 m pro budovy výšky přes 12 do 24 m</t>
  </si>
  <si>
    <t>2,528</t>
  </si>
  <si>
    <t>pbř</t>
  </si>
  <si>
    <t>protipožární zabezpečení objektu</t>
  </si>
  <si>
    <t>26</t>
  </si>
  <si>
    <t>R001</t>
  </si>
  <si>
    <t>M+D-přenosný hasící přístroj práškový s hasící schopností 21A, montáž na stěnu</t>
  </si>
  <si>
    <t>komplet</t>
  </si>
  <si>
    <t>933524190</t>
  </si>
  <si>
    <t>27</t>
  </si>
  <si>
    <t>R002</t>
  </si>
  <si>
    <t>samozavírač na jednokřídlové dveře-komplet-mont.+dod.+seřízení dveří</t>
  </si>
  <si>
    <t>soubor</t>
  </si>
  <si>
    <t>-1451339831</t>
  </si>
  <si>
    <t>28</t>
  </si>
  <si>
    <t>R003</t>
  </si>
  <si>
    <t>samozavírač na dvoukřídlové dveře-komplet-mont.+dod.+seřízení dveří</t>
  </si>
  <si>
    <t>-756592075</t>
  </si>
  <si>
    <t>PSV</t>
  </si>
  <si>
    <t>Práce a dodávky PSV</t>
  </si>
  <si>
    <t>713</t>
  </si>
  <si>
    <t>Izolace tepelné</t>
  </si>
  <si>
    <t>29</t>
  </si>
  <si>
    <t>713151111</t>
  </si>
  <si>
    <t>Montáž izolace tepelné střech šikmých kladené volně mezi krokve rohoží, pásů, desek</t>
  </si>
  <si>
    <t>1332289439</t>
  </si>
  <si>
    <t>Montáž tepelné izolace střech šikmých rohožemi, pásy, deskami (izolační materiál ve specifikaci) kladenými volně mezi krokve</t>
  </si>
  <si>
    <t>(3,0*5,0)+(((2,5+0,5)/2)*4,0)</t>
  </si>
  <si>
    <t>30</t>
  </si>
  <si>
    <t>28376519</t>
  </si>
  <si>
    <t>deska izolační PIR s oboustrannou kompozitní fólií s hliníkovou vložkou pro ploché střechy tl 140mm</t>
  </si>
  <si>
    <t>32</t>
  </si>
  <si>
    <t>-778109636</t>
  </si>
  <si>
    <t>21*2 "Přepočtené koeficientem množství</t>
  </si>
  <si>
    <t>31</t>
  </si>
  <si>
    <t>713191132</t>
  </si>
  <si>
    <t>Montáž izolace tepelné podlah, stropů vrchem nebo střech překrytí separační fólií z PE</t>
  </si>
  <si>
    <t>574356768</t>
  </si>
  <si>
    <t>Montáž tepelné izolace stavebních konstrukcí - doplňky a konstrukční součásti podlah, stropů vrchem nebo střech překrytím fólií separační z PE</t>
  </si>
  <si>
    <t>283292580</t>
  </si>
  <si>
    <t>fólie z plastů ostatních a speciálně upravené podstřešní a parotěsné folie JUTAFOL N Standard hořlavé parotěsná folie (parozábrana) rozměr role: 1,5 x 50 m 110 g/m2</t>
  </si>
  <si>
    <t>307623695</t>
  </si>
  <si>
    <t>42</t>
  </si>
  <si>
    <t>33</t>
  </si>
  <si>
    <t>998713103</t>
  </si>
  <si>
    <t>Přesun hmot tonážní pro izolace tepelné v objektech v přes 12 do 24 m</t>
  </si>
  <si>
    <t>1287884029</t>
  </si>
  <si>
    <t>Přesun hmot pro izolace tepelné stanovený z hmotnosti přesunovaného materiálu vodorovná dopravní vzdálenost do 50 m v objektech výšky přes 12 m do 24 m</t>
  </si>
  <si>
    <t>762</t>
  </si>
  <si>
    <t>Konstrukce tesařské</t>
  </si>
  <si>
    <t>34</t>
  </si>
  <si>
    <t>762083111</t>
  </si>
  <si>
    <t>Impregnace řeziva proti dřevokaznému hmyzu a houbám máčením třída ohrožení 1 a 2</t>
  </si>
  <si>
    <t>-1382929706</t>
  </si>
  <si>
    <t>Impregnace řeziva máčením proti dřevokaznému hmyzu a houbám, třída ohrožení 1 a 2 (dřevo v interiéru)</t>
  </si>
  <si>
    <t>"Kleštiny2x6/14" 6*2*2,5*0,06*0,14</t>
  </si>
  <si>
    <t>35</t>
  </si>
  <si>
    <t>762332531</t>
  </si>
  <si>
    <t>Montáž vázaných kcí krovů pravidelných z řeziva hoblovaného průřezové pl do 120 cm2</t>
  </si>
  <si>
    <t>-1046465242</t>
  </si>
  <si>
    <t>Montáž vázaných konstrukcí krovů  střech pultových, sedlových, valbových, stanových čtvercového nebo obdélníkového půdorysu z řeziva hoblovaného průřezové plochy do 120 cm2</t>
  </si>
  <si>
    <t>"Kleštiny2x6/14" 6*2*2,5</t>
  </si>
  <si>
    <t>36</t>
  </si>
  <si>
    <t>60516102</t>
  </si>
  <si>
    <t>řezivo smrkové sušené tl 60-70mm</t>
  </si>
  <si>
    <t>2069415545</t>
  </si>
  <si>
    <t>37</t>
  </si>
  <si>
    <t>762526811</t>
  </si>
  <si>
    <t>Demontáž podlah z dřevotřísky, překližky, sololitu tloušťky do 20 mm bez polštářů</t>
  </si>
  <si>
    <t>-485768890</t>
  </si>
  <si>
    <t>Demontáž podlah  z desek dřevotřískových, překližkových, sololitových tl. do 20 mm bez polštářů</t>
  </si>
  <si>
    <t>38</t>
  </si>
  <si>
    <t>998762103</t>
  </si>
  <si>
    <t>Přesun hmot tonážní pro kce tesařské v objektech v přes 12 do 24 m</t>
  </si>
  <si>
    <t>-205263513</t>
  </si>
  <si>
    <t>Přesun hmot pro konstrukce tesařské  stanovený z hmotnosti přesunovaného materiálu vodorovná dopravní vzdálenost do 50 m v objektech výšky přes 12 do 24 m</t>
  </si>
  <si>
    <t>0,126</t>
  </si>
  <si>
    <t>763</t>
  </si>
  <si>
    <t>Konstrukce suché výstavby</t>
  </si>
  <si>
    <t>39</t>
  </si>
  <si>
    <t>763111318R</t>
  </si>
  <si>
    <t>Příčka ze sádrokartonových desek s nosnou konstrukcí z jednoduchých ocelových profilů UW, CW jednoduše opláštěná deskou protipožární DF tl. 12,5 mm, příčka tl. 165 mm, profil 100 TI tl. 140 mm, EI 30, Rw 48 dB</t>
  </si>
  <si>
    <t>-727029026</t>
  </si>
  <si>
    <t>Příčka ze sádrokartonových desek s nosnou konstrukcí z jednoduchých ocelových profilů UW, CW jednoduše opláštěná deskou standardní A tl. 12,5 mm, příčka tl. 150 mm, profil 100 TI tl. 100 mm, EI 30, Rw 48 dB</t>
  </si>
  <si>
    <t>"3"(6,0*2,6)-(0,8*2,0)+(6,0*1,0)</t>
  </si>
  <si>
    <t>"4" ((1,5*4,6)-(0,8*2,0))</t>
  </si>
  <si>
    <t>"4" ((2,2*2,6)-(0,7*1,7))</t>
  </si>
  <si>
    <t>40</t>
  </si>
  <si>
    <t>763121521R</t>
  </si>
  <si>
    <t>Stěna předsazená ze sádrokartonových desek s nosnou konstrukcí z ocelových profilů CD a UD, s kotvením CD po 1 500 mm jednoduše opláštěná deskou protipožární DF tl. 15 mm, stěna tl. 165 mm, TI tl. 150 mm, EI 30</t>
  </si>
  <si>
    <t>319903687</t>
  </si>
  <si>
    <t>Stěna předsazená ze sádrokartonových desek s nosnou konstrukcí z ocelových profilů CD a UD, s kotvením CD po 1 500 mm jednoduše opláštěná deskou protipožární DF tl. 15 mm, stěna tl. 55 mm, TI tl. 40 mm, EI 30</t>
  </si>
  <si>
    <t xml:space="preserve">"5"(3,5*2,6)+(2,3*1,5) </t>
  </si>
  <si>
    <t>41</t>
  </si>
  <si>
    <t>763121522R</t>
  </si>
  <si>
    <t>Stěna předsazená ze sádrokartonových desek s nosnou konstrukcí z ocelových profilů CD a UD, s kotvením CD po 1 500 mm jednoduše opláštěná deskou protipožární DF tl. 15 mm, stěna tl. 113 mm, TI tl. 100 mm, EI 30</t>
  </si>
  <si>
    <t>467009033</t>
  </si>
  <si>
    <t xml:space="preserve">"2"(3,3*4,6) </t>
  </si>
  <si>
    <t>763131713</t>
  </si>
  <si>
    <t>SDK podhled napojení na obvodové konstrukce profilem</t>
  </si>
  <si>
    <t>98880084</t>
  </si>
  <si>
    <t>2,3+2,2+2,2+3,8+3,3+10+1,5</t>
  </si>
  <si>
    <t>43</t>
  </si>
  <si>
    <t>763131714R</t>
  </si>
  <si>
    <t>SDK základní penetrační nátěr</t>
  </si>
  <si>
    <t>-836452664</t>
  </si>
  <si>
    <t>"podhled"21</t>
  </si>
  <si>
    <t>"obklad"(3,0+3,5+3,5+3,5+1,5+2,0)</t>
  </si>
  <si>
    <t>"příčky"30*2</t>
  </si>
  <si>
    <t>"stěny"12,5+15,5</t>
  </si>
  <si>
    <t>"podhled"20</t>
  </si>
  <si>
    <t>44</t>
  </si>
  <si>
    <t>763131767</t>
  </si>
  <si>
    <t>Příplatek k SDK podhledu za výšku zavěšení přes 1,5 m</t>
  </si>
  <si>
    <t>159230919</t>
  </si>
  <si>
    <t>Podhled ze sádrokartonových desek  Příplatek k cenám za výšku zavěšení přes 1,5 m</t>
  </si>
  <si>
    <t>45</t>
  </si>
  <si>
    <t>763135001</t>
  </si>
  <si>
    <t>Montáž podhledu ze sádrokartonových desek děrovaných zavěšená dvouvrstvá konstrukce z ocelových profilů CD, UD se spárami lepenými</t>
  </si>
  <si>
    <t>1446061794</t>
  </si>
  <si>
    <t>46</t>
  </si>
  <si>
    <t>590305330</t>
  </si>
  <si>
    <t>systémy sádrokartonové RIGIPS stavební deska akustická modrá "DF" (MA) tl. 12,5 mm</t>
  </si>
  <si>
    <t>1615582707</t>
  </si>
  <si>
    <t>20*1,05 "Přepočtené koeficientem množství</t>
  </si>
  <si>
    <t>47</t>
  </si>
  <si>
    <t>590305360</t>
  </si>
  <si>
    <t>deska akustická sdk Gyptone  BIG - Activ Air 1200 x 2400 tl. 12,5 BIG Quattro 41</t>
  </si>
  <si>
    <t>-1160820450</t>
  </si>
  <si>
    <t>48</t>
  </si>
  <si>
    <t>763161715</t>
  </si>
  <si>
    <t>Podkroví ze sádrokartonových desek dvouvrstvá spodní konstrukce z ocelových profilů CD, UD jednoduše opláštěná deskou standardní A, tl. 15 mm, bez TI, REI 30</t>
  </si>
  <si>
    <t>1679799135</t>
  </si>
  <si>
    <t>(2,5+4,5)/2*4,0</t>
  </si>
  <si>
    <t>(2,5+1,0)/2*4,0</t>
  </si>
  <si>
    <t>49</t>
  </si>
  <si>
    <t>763164316</t>
  </si>
  <si>
    <t>SDK obklad dřevěných kcí uzavřeného tvaru š do 0,8 m desky 1xDF 15</t>
  </si>
  <si>
    <t>1444544997</t>
  </si>
  <si>
    <t>"viditelné dřevěné prvky krovu ve 402 - 200/200"</t>
  </si>
  <si>
    <t>(3,0+3,5+3,5+3,5+1,5+2,0)</t>
  </si>
  <si>
    <t>50</t>
  </si>
  <si>
    <t>763181311</t>
  </si>
  <si>
    <t>Montáž jednokřídlové kovové zárubně SDK příčka</t>
  </si>
  <si>
    <t>-650999026</t>
  </si>
  <si>
    <t>Výplně otvorů konstrukcí ze sádrokartonových desek  montáž zárubně kovové s konstrukcí jednokřídlové</t>
  </si>
  <si>
    <t>51</t>
  </si>
  <si>
    <t>55331511</t>
  </si>
  <si>
    <t>zárubeň jednokřídlá ocelová pro sádrokartonové příčky tl stěny 75-100mm rozměru 700/1970, 2100mm</t>
  </si>
  <si>
    <t>2051912897</t>
  </si>
  <si>
    <t>52</t>
  </si>
  <si>
    <t>55331512</t>
  </si>
  <si>
    <t>zárubeň jednokřídlá ocelová pro sádrokartonové příčky tl stěny 75-100mm rozměru 800/1970, 2100mm</t>
  </si>
  <si>
    <t>-1878401939</t>
  </si>
  <si>
    <t>53</t>
  </si>
  <si>
    <t>763182411</t>
  </si>
  <si>
    <t>SDK opláštění obvodu střešního okna hl do 0,5 m</t>
  </si>
  <si>
    <t>1848355019</t>
  </si>
  <si>
    <t>Výplně otvorů konstrukcí ze sádrokartonových desek  opláštění obvodu (špalety) střešního okna z desek včetně Al rohu hloubky do 0,5 m</t>
  </si>
  <si>
    <t>(1,2+0,8)*2*3</t>
  </si>
  <si>
    <t>54</t>
  </si>
  <si>
    <t>763R001</t>
  </si>
  <si>
    <t>napojení nové sdk příčky na stávající sdk podhled v požárním provedení</t>
  </si>
  <si>
    <t>1848176772</t>
  </si>
  <si>
    <t>"v prostorech 403,412 a předsíni 411"1</t>
  </si>
  <si>
    <t>55</t>
  </si>
  <si>
    <t>998763303</t>
  </si>
  <si>
    <t>Přesun hmot tonážní pro sádrokartonové konstrukce v objektech v přes 12 do 24 m</t>
  </si>
  <si>
    <t>-1329297594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</si>
  <si>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</si>
  <si>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766</t>
  </si>
  <si>
    <t>Konstrukce truhlářské</t>
  </si>
  <si>
    <t>56</t>
  </si>
  <si>
    <t>766660001</t>
  </si>
  <si>
    <t>Montáž dveřních křídel otvíravých jednokřídlových š do 0,8 m do ocelové zárubně</t>
  </si>
  <si>
    <t>1441292121</t>
  </si>
  <si>
    <t>Montáž dveřních křídel dřevěných nebo plastových otevíravých do ocelové zárubně povrchově upravených jednokřídlových, šířky do 800 mm</t>
  </si>
  <si>
    <t>57</t>
  </si>
  <si>
    <t>611653380</t>
  </si>
  <si>
    <t>dveře dřevěné vnitřní profilované dveře plné dřevěné s požární odolností, El (EW)15/EI (EW)30/ - C DP3 (osazeny do ocelové nebo dřevěné protipožární obložkové zárubně) lakované jednokřídlové 70 x 170 cm</t>
  </si>
  <si>
    <t>-1935313235</t>
  </si>
  <si>
    <t>dveře dřevěné vnitřní profilované dveře plné dřevěné s požární odolností, El (EW)15/EI (EW)30/ - C DP3 (osazeny do ocelové nebo dřevěné protipožární obložkové zárubně) lakované jednokřídlové 70 x 197 cm</t>
  </si>
  <si>
    <t>58</t>
  </si>
  <si>
    <t>611653390</t>
  </si>
  <si>
    <t>dveře dřevěné vnitřní profilované dveře plné dřevěné s požární odolností, El (EW)15/EI (EW)30/ - C DP3 (osazeny do ocelové nebo dřevěné protipožární obložkové zárubně) lakované jednokřídlové 80 x 197 cm</t>
  </si>
  <si>
    <t>-1670550890</t>
  </si>
  <si>
    <t>59</t>
  </si>
  <si>
    <t>61160192</t>
  </si>
  <si>
    <t>dveře dřevěné vnitřní hladké plné 1křídlé bílé 800x1970mm</t>
  </si>
  <si>
    <t>341055318</t>
  </si>
  <si>
    <t>60</t>
  </si>
  <si>
    <t>6114076202R</t>
  </si>
  <si>
    <t>M+D pro střešní okna -venkovní roleta s manuálním ovládáním</t>
  </si>
  <si>
    <t>-978226804</t>
  </si>
  <si>
    <t>okna kombinovaná ze dřeva a hliníku zdvojená speciální konstrukce okna střešní ROTO materiál                  rozměr cm Cu/ TZ        7/9           74 x  98</t>
  </si>
  <si>
    <t>61</t>
  </si>
  <si>
    <t>611407720R</t>
  </si>
  <si>
    <t>M+D pro střešní okna - rolety vnitřní  STANDARD ZRS M fixace rolety na háčky ve 3 polohách B - s reflexní vrstvou vnitřní roleta,rozměr cm 5/9,54 x  9 s manuálním ovládáním</t>
  </si>
  <si>
    <t>867115566</t>
  </si>
  <si>
    <t>okna kombinovaná ze dřeva a hliníku zdvojená speciální konstrukce okna střešní ROTO doplňky k oknům ROTO rolety vnitřní  STANDARD ZRS M fixace rolety na háčky ve 3 polohách B - s reflexní vrstvou vnitřní roleta           rozměr cm 5/9              54 x  9</t>
  </si>
  <si>
    <t>62</t>
  </si>
  <si>
    <t>998766103</t>
  </si>
  <si>
    <t>Přesun hmot tonážní pro kce truhlářské v objektech v přes 12 do 24 m</t>
  </si>
  <si>
    <t>-451249492</t>
  </si>
  <si>
    <t>Přesun hmot pro konstrukce truhlářské stanovený z hmotnosti přesunovaného materiálu vodorovná dopravní vzdálenost do 50 m v objektech výšky přes 12 do 24 m</t>
  </si>
  <si>
    <t>776</t>
  </si>
  <si>
    <t>Podlahy povlakové</t>
  </si>
  <si>
    <t>63</t>
  </si>
  <si>
    <t>776111111</t>
  </si>
  <si>
    <t>Broušení anhydritového podkladu povlakových podlah</t>
  </si>
  <si>
    <t>-318615380</t>
  </si>
  <si>
    <t>Příprava podkladu broušení podlah nového podkladu anhydritového</t>
  </si>
  <si>
    <t>64</t>
  </si>
  <si>
    <t>776221111</t>
  </si>
  <si>
    <t>Lepení pásů z PVC standardním lepidlem</t>
  </si>
  <si>
    <t>-2085331074</t>
  </si>
  <si>
    <t>Montáž podlahovin z PVC lepením standardním lepidlem z pásů standardních</t>
  </si>
  <si>
    <t>65</t>
  </si>
  <si>
    <t>28411000</t>
  </si>
  <si>
    <t>PVC heterogenní zátěžová antibakteriální, nášlapná vrstva 0,90mm, třída zátěže 34/43, otlak do 0,03mm, R10, hořlavost Bfl S1</t>
  </si>
  <si>
    <t>634761489</t>
  </si>
  <si>
    <t>13,7*1,1 "Přepočtené koeficientem množství</t>
  </si>
  <si>
    <t>66</t>
  </si>
  <si>
    <t>776223112</t>
  </si>
  <si>
    <t>Spoj povlakových podlahovin z PVC svařováním za studena</t>
  </si>
  <si>
    <t>575053027</t>
  </si>
  <si>
    <t>Montáž podlahovin z PVC spoj podlah svařováním za studena</t>
  </si>
  <si>
    <t>"šíře1,5m"3*3,5</t>
  </si>
  <si>
    <t>67</t>
  </si>
  <si>
    <t>776411111</t>
  </si>
  <si>
    <t>Montáž obvodových soklíků výšky do 80 mm</t>
  </si>
  <si>
    <t>1605864591</t>
  </si>
  <si>
    <t>Montáž soklíků lepením obvodových, výšky do 80 mm</t>
  </si>
  <si>
    <t>2,5+2,0+3,0+4,0</t>
  </si>
  <si>
    <t>68</t>
  </si>
  <si>
    <t>SKK.L8250</t>
  </si>
  <si>
    <t>lišta ukončovací oblá bílá, výška hrany 8 mm, délka 250 cm</t>
  </si>
  <si>
    <t>-2090153809</t>
  </si>
  <si>
    <t>5,88235294117647*1,02 "Přepočtené koeficientem množství</t>
  </si>
  <si>
    <t>69</t>
  </si>
  <si>
    <t>776511810</t>
  </si>
  <si>
    <t>Odstranění povlakových podlah lepených bez podložky</t>
  </si>
  <si>
    <t>-1850351351</t>
  </si>
  <si>
    <t>70</t>
  </si>
  <si>
    <t>776R004</t>
  </si>
  <si>
    <t>oprava podlahy v učebně 412, 403 a předsíni 410</t>
  </si>
  <si>
    <t>1686778218</t>
  </si>
  <si>
    <t>"úprava po provedení příčky- lištování, apod."1</t>
  </si>
  <si>
    <t>71</t>
  </si>
  <si>
    <t>998776103</t>
  </si>
  <si>
    <t>Přesun hmot tonážní pro podlahy povlakové v objektech v přes 12 do 24 m</t>
  </si>
  <si>
    <t>-1942930242</t>
  </si>
  <si>
    <t>Přesun hmot pro podlahy povlakové  stanovený z hmotnosti přesunovaného materiálu vodorovná dopravní vzdálenost do 50 m v objektech výšky přes 12 do 24 m</t>
  </si>
  <si>
    <t>784</t>
  </si>
  <si>
    <t>Dokončovací práce - malby a tapety</t>
  </si>
  <si>
    <t>72</t>
  </si>
  <si>
    <t>784181101R</t>
  </si>
  <si>
    <t>Základní akrylátová jednonásobná penetrace podkladu v místnostech výšky do 4,80m</t>
  </si>
  <si>
    <t>-298595738</t>
  </si>
  <si>
    <t>Základní akrylátová jednonásobná penetrace podkladu v místnostech výšky do 3,80m</t>
  </si>
  <si>
    <t>146</t>
  </si>
  <si>
    <t>"403+412"20+25+((3,6+6,0+2,5)*4,6)+((3,5+3,0)*2,8)</t>
  </si>
  <si>
    <t>"403+412"20+32</t>
  </si>
  <si>
    <t>73</t>
  </si>
  <si>
    <t>784211103</t>
  </si>
  <si>
    <t>Dvojnásobné bílé malby ze směsí za mokra výborně oděruvzdorných v místnostech v přes 3,80 do 5,00 m</t>
  </si>
  <si>
    <t>103467881</t>
  </si>
  <si>
    <t>Malby z malířských směsí oděruvzdorných za mokra dvojnásobné, bílé za mokra oděruvzdorné výborně v místnostech výšky přes 3,80 do 5,00 m</t>
  </si>
  <si>
    <t>316,86</t>
  </si>
  <si>
    <t>2 - ZUŠ učebna v podkroví -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</si>
  <si>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</si>
  <si>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</si>
  <si>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</si>
  <si>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733</t>
  </si>
  <si>
    <t>Ústřední vytápění - rozvodné potrubí</t>
  </si>
  <si>
    <t>733222202</t>
  </si>
  <si>
    <t>Potrubí měděné polotvrdé spojované tvrdým pájením D 15x1 mm</t>
  </si>
  <si>
    <t>345073310</t>
  </si>
  <si>
    <t>Potrubí z trubek měděných polotvrdých spojovaných tvrdým pájením Ø 15/1</t>
  </si>
  <si>
    <t>733224222.R</t>
  </si>
  <si>
    <t>Příplatek k potrubí měděnému za zhotovení přípojky z trubek měděných D 15x1 včetně potřebných armatur</t>
  </si>
  <si>
    <t>1532692963</t>
  </si>
  <si>
    <t>733291101</t>
  </si>
  <si>
    <t>Zkouška těsnosti potrubí měděné D do 35x1,5</t>
  </si>
  <si>
    <t>572072880</t>
  </si>
  <si>
    <t>Zkoušky těsnosti potrubí z trubek měděných  Ø do 35/1,5</t>
  </si>
  <si>
    <t>733291101.R</t>
  </si>
  <si>
    <t>Zkouška topná</t>
  </si>
  <si>
    <t>891206141</t>
  </si>
  <si>
    <t>Zkouška těsnosti potrubí měděné do D 35x1,5</t>
  </si>
  <si>
    <t>733811221</t>
  </si>
  <si>
    <t>Ochrana potrubí ústředního vytápění termoizolačními trubicemi z PE tl přes 6 do 9 mm DN do 22 mm</t>
  </si>
  <si>
    <t>1496051308</t>
  </si>
  <si>
    <t>Ochrana potrubí termoizolačními trubicemi z pěnového polyetylenu PE přilepenými v příčných a podélných spojích, tloušťky izolace přes 6 do 9 mm, vnitřního průměru izolace DN do 22 mm</t>
  </si>
  <si>
    <t>998733103</t>
  </si>
  <si>
    <t>Přesun hmot tonážní pro rozvody potrubí v objektech v přes 12 do 24 m</t>
  </si>
  <si>
    <t>808952923</t>
  </si>
  <si>
    <t>Přesun hmot pro rozvody potrubí  stanovený z hmotnosti přesunovaného materiálu vodorovná dopravní vzdálenost do 50 m v objektech výšky přes 12 do 24 m</t>
  </si>
  <si>
    <t>734</t>
  </si>
  <si>
    <t>Ústřední vytápění - armatury</t>
  </si>
  <si>
    <t>734211112</t>
  </si>
  <si>
    <t>Ventil závitový odvzdušňovací G 1/4 PN 10 do 120°C otopných těles</t>
  </si>
  <si>
    <t>-1415636011</t>
  </si>
  <si>
    <t>Ventily odvzdušňovací závitové otopných těles PN 6 do 120°C G 1/4</t>
  </si>
  <si>
    <t>734221682</t>
  </si>
  <si>
    <t>Termostatická hlavice kapalinová PN 10 do 110°C otopných těles VK</t>
  </si>
  <si>
    <t>2079847541</t>
  </si>
  <si>
    <t>Ventily regulační závitové hlavice termostatické, pro ovládání ventilů PN 10 do 110°C kapalinové otopných těles VK</t>
  </si>
  <si>
    <t>734261717</t>
  </si>
  <si>
    <t>Šroubení regulační radiátorové přímé G 1/2 s vypouštěním</t>
  </si>
  <si>
    <t>-1908257349</t>
  </si>
  <si>
    <t>Šroubení regulační radiátorové přímé s vypouštěním G 1/2</t>
  </si>
  <si>
    <t>735</t>
  </si>
  <si>
    <t>Ústřední vytápění - otopná tělesa</t>
  </si>
  <si>
    <t>735152381.R</t>
  </si>
  <si>
    <t>Vyregulování ventilů s termost.ovládáním,Odvzdušnění otopných těles,Napuštění vody do otopného systému - bez kotle</t>
  </si>
  <si>
    <t>-1036772920</t>
  </si>
  <si>
    <t>735152381</t>
  </si>
  <si>
    <t>Otopné těleso panel VK dvoudeskové bez přídavné přestupní plochy výška/délka 600/1600 mm výkon 1565 W</t>
  </si>
  <si>
    <t>-752221280</t>
  </si>
  <si>
    <t>Otopná tělesa panelová VK dvoudesková PN 1,0 MPa, T do 110°C bez přídavné přestupní plochy výšky tělesa 600 mm stavební délky / výkonu 1600 mm / 1565 W</t>
  </si>
  <si>
    <t>998735102</t>
  </si>
  <si>
    <t>Přesun hmot tonážní pro otopná tělesa v objektech v přes 6 do 12 m</t>
  </si>
  <si>
    <t>-341834684</t>
  </si>
  <si>
    <t>Přesun hmot pro otopná tělesa  stanovený z hmotnosti přesunovaného materiálu vodorovná dopravní vzdálenost do 50 m v objektech výšky přes 6 do 12 m</t>
  </si>
  <si>
    <t>0,096</t>
  </si>
  <si>
    <t>3 - ZUŠ učebna v podkroví - elektro</t>
  </si>
  <si>
    <t>Petr Kovář</t>
  </si>
  <si>
    <t>741 - Elektromontáže</t>
  </si>
  <si>
    <t>34111036</t>
  </si>
  <si>
    <t>kabel instalační jádro Cu plné izolace PVC plášť PVC 450/750V (CYKY) 3x2,5mm2</t>
  </si>
  <si>
    <t>-1981584715</t>
  </si>
  <si>
    <t>34571521</t>
  </si>
  <si>
    <t>krabice pod omítku PVC odbočná kruhová D 70mm s víčkem a svorkovnicí</t>
  </si>
  <si>
    <t>93373618</t>
  </si>
  <si>
    <t>34539000</t>
  </si>
  <si>
    <t>přístroj spínače jednopólového, řazení 1, 1So šroubové svorky</t>
  </si>
  <si>
    <t>-661715060</t>
  </si>
  <si>
    <t>34539049</t>
  </si>
  <si>
    <t>kryt spínače jednoduchý</t>
  </si>
  <si>
    <t>-1498375706</t>
  </si>
  <si>
    <t>ABB.5518AA2349B</t>
  </si>
  <si>
    <t>Zásuvka jednonásobná s ochranným kolíkem</t>
  </si>
  <si>
    <t>-782853475</t>
  </si>
  <si>
    <t>34571451</t>
  </si>
  <si>
    <t>krabice pod omítku PVC přístrojová kruhová D 70mm hluboká</t>
  </si>
  <si>
    <t>1891171580</t>
  </si>
  <si>
    <t>34818210</t>
  </si>
  <si>
    <t>svítidlo interiérové nástěnné plastové IP42  109, 1x9W</t>
  </si>
  <si>
    <t>-1077530878</t>
  </si>
  <si>
    <t>34823741</t>
  </si>
  <si>
    <t>svítidlo zářivkové interiérové s kompenzací, barva bílá, 2x36W, délka 1600mm</t>
  </si>
  <si>
    <t>1417563917</t>
  </si>
  <si>
    <t>59042125</t>
  </si>
  <si>
    <t>sádra šedá</t>
  </si>
  <si>
    <t>kg</t>
  </si>
  <si>
    <t>1019840474</t>
  </si>
  <si>
    <t>741</t>
  </si>
  <si>
    <t>Elektromontáže</t>
  </si>
  <si>
    <t>741112801</t>
  </si>
  <si>
    <t>Demontáž elektroinstalačních lišt nástěnných vkládacích uložených pevně</t>
  </si>
  <si>
    <t>-965784229</t>
  </si>
  <si>
    <t>Demotáž elektroinstalačních lišt a kanálů nástěnných uložených pevně vkládacích</t>
  </si>
  <si>
    <t>741112833</t>
  </si>
  <si>
    <t>Demontáž elektroinstalačních podlahových krabic s vývody uložených pevně</t>
  </si>
  <si>
    <t>1393841413</t>
  </si>
  <si>
    <t>Demotáž elektroinstalačních lišt a kanálů podlahových uložených pevně krabic s vývody</t>
  </si>
  <si>
    <t>741120821</t>
  </si>
  <si>
    <t>Demontáž vodič Cu izolovaný plný a laněný s PVC pláštěm žíla 0,15-70 mm2</t>
  </si>
  <si>
    <t>-470339856</t>
  </si>
  <si>
    <t>Demontáž vodičů izolovaných měděných uložených v trubkách nebo lištách plných a laněných s PVC pláštěm, bezhalogenových, ohniodolných průřezu žíly 0,15 až 70 mm2</t>
  </si>
  <si>
    <t>741310001</t>
  </si>
  <si>
    <t>Montáž spínač nástěnný 1-jednopólový prostředí normální se zapojením vodičů</t>
  </si>
  <si>
    <t>-466825304</t>
  </si>
  <si>
    <t>Montáž spínačů jedno nebo dvoupólových nástěnných se zapojením vodičů, pro prostředí normální spínačů, řazení 1-jednopólových</t>
  </si>
  <si>
    <t>741311813</t>
  </si>
  <si>
    <t>Demontáž spínačů nástěnných normálních do 10 A šroubových bez zachování funkčnosti do 2 svorek</t>
  </si>
  <si>
    <t>-1513337357</t>
  </si>
  <si>
    <t>Demontáž spínačů bez zachování funkčnosti (do suti) nástěnných, pro prostředí normální do 10 A, připojení šroubové do 2 svorek</t>
  </si>
  <si>
    <t>741313001</t>
  </si>
  <si>
    <t>Montáž zásuvka (polo)zapuštěná bezšroubové připojení 2P+PE se zapojením vodičů</t>
  </si>
  <si>
    <t>2126124361</t>
  </si>
  <si>
    <t>Montáž zásuvek domovních se zapojením vodičů bezšroubové připojení polozapuštěných nebo zapuštěných 10/16 A, provedení 2P + PE</t>
  </si>
  <si>
    <t>741315823</t>
  </si>
  <si>
    <t>Demontáž zásuvek domovních normální prostředí do 16A zapuštěných šroubových bez zachování funkčnosti 2P+PE</t>
  </si>
  <si>
    <t>1824025736</t>
  </si>
  <si>
    <t>Demontáž zásuvek bez zachování funkčnosti (do suti) domovních polozapuštěných nebo zapuštěných, pro prostředí normální do 16 A, připojení šroubové 2P+PE</t>
  </si>
  <si>
    <t>468111111</t>
  </si>
  <si>
    <t>Frézování drážek pro vodiče ve stěnách z cihel do 3x3 cm</t>
  </si>
  <si>
    <t>-2077396484</t>
  </si>
  <si>
    <t>Frézování drážek pro vodiče ve stěnách z cihel, rozměru do 3x3 cm</t>
  </si>
  <si>
    <t>210800411</t>
  </si>
  <si>
    <t>Montáž vodiče Cu izolovaného plného nebo laněného s PVC pláštěm do 1 kV žíla 0,15 až 16 mm2 zataženého (např. CY, CHAH-V) bez ukončení</t>
  </si>
  <si>
    <t>-1452797969</t>
  </si>
  <si>
    <t>Montáž izolovaných vodičů měděných do 1 kV bez ukončení uložených v trubkách nebo lištách zatažených plných nebo laněných s PVC pláštěm, bezhalogenových, ohniodolných (např. CY, CHAH-V) průřezu žíly 0,5 až 16 mm2</t>
  </si>
  <si>
    <t>741112101</t>
  </si>
  <si>
    <t>Montáž rozvodka zapuštěná plastová kruhová</t>
  </si>
  <si>
    <t>236760846</t>
  </si>
  <si>
    <t>Montáž krabic elektroinstalačních bez napojení na trubky a lišty, demontáže a montáže víčka a přístroje rozvodek se zapojením vodičů na svorkovnici zapuštěných plastových kruhových</t>
  </si>
  <si>
    <t>741112061</t>
  </si>
  <si>
    <t>Montáž krabice přístrojová zapuštěná plastová kruhová</t>
  </si>
  <si>
    <t>1112981368</t>
  </si>
  <si>
    <t>Montáž krabic elektroinstalačních bez napojení na trubky a lišty, demontáže a montáže víčka a přístroje přístrojových zapuštěných plastových kruhových</t>
  </si>
  <si>
    <t>741370032</t>
  </si>
  <si>
    <t>Montáž svítidlo žárovkové bytové nástěnné přisazené 1 zdroj se sklem</t>
  </si>
  <si>
    <t>1884242846</t>
  </si>
  <si>
    <t>Montáž svítidel žárovkových se zapojením vodičů bytových nebo společenských místností nástěnných přisazených 1 zdroj se sklem</t>
  </si>
  <si>
    <t>741371004</t>
  </si>
  <si>
    <t>Montáž svítidlo zářivkové bytové stropní přisazené 2 zdroje s krytem</t>
  </si>
  <si>
    <t>62946355</t>
  </si>
  <si>
    <t>Montáž svítidel zářivkových se zapojením vodičů bytových nebo společenských místností stropních přisazených 2 zdroje s krytem</t>
  </si>
  <si>
    <t>HZS2232</t>
  </si>
  <si>
    <t>Hodinová zúčtovací sazba elektrikář odborný</t>
  </si>
  <si>
    <t>hod</t>
  </si>
  <si>
    <t>512</t>
  </si>
  <si>
    <t>1952241396</t>
  </si>
  <si>
    <t>Hodinové zúčtovací sazby profesí PSV  provádění stavebních instalací elektrikář odborný</t>
  </si>
  <si>
    <t>P</t>
  </si>
  <si>
    <t>Poznámka k položce:_x000D_
Úprava zapojení v rozvaděči RH, Úprava masky rozvaděče RH, přemístění svítidla na chodbě, přeložení stávající elektroinstalace do nové lišty, úprava stávající elektroinstalace</t>
  </si>
  <si>
    <t>741810001</t>
  </si>
  <si>
    <t>Celková prohlídka elektrického rozvodu a zařízení do 100 000,- Kč</t>
  </si>
  <si>
    <t>1397422599</t>
  </si>
  <si>
    <t>Zkoušky a prohlídky elektrických rozvodů a zařízení celková prohlídka a vyhotovení revizní zprávy pro objem montážních prací do 100 tis. Kč</t>
  </si>
  <si>
    <t>4 - ZUŠ nouzové osvětlení</t>
  </si>
  <si>
    <t xml:space="preserve">    741 - Elektroinstalace - silnoproud</t>
  </si>
  <si>
    <t>HZS - Práce</t>
  </si>
  <si>
    <t>Elektroinstalace - silnoproud</t>
  </si>
  <si>
    <t>PKB.711018</t>
  </si>
  <si>
    <t>CYKY-J 3x1,5</t>
  </si>
  <si>
    <t>km</t>
  </si>
  <si>
    <t>-883698883</t>
  </si>
  <si>
    <t>M101-N</t>
  </si>
  <si>
    <t>Svítidlo GR 2000 + piktogram</t>
  </si>
  <si>
    <t>ks</t>
  </si>
  <si>
    <t>Dle předběžné tržní nabídky NAB-025-22-00221</t>
  </si>
  <si>
    <t>-373611995</t>
  </si>
  <si>
    <t>Svítidlo TA4_GL16_525_4K_3B</t>
  </si>
  <si>
    <t>Poznámka k položce:_x000D_
Svítidlo nouzové</t>
  </si>
  <si>
    <t>M102-N</t>
  </si>
  <si>
    <t>Svítidlo STAR GLASS UNI 2W / 3H M/NM AUTO</t>
  </si>
  <si>
    <t>-743131672</t>
  </si>
  <si>
    <t>58591005</t>
  </si>
  <si>
    <t>směs suchá omítková jádrová ruční</t>
  </si>
  <si>
    <t>811123255</t>
  </si>
  <si>
    <t>58555535</t>
  </si>
  <si>
    <t>směs suchá omítková vápenocementová vnitřní štuková</t>
  </si>
  <si>
    <t>-1835412702</t>
  </si>
  <si>
    <t>34571450</t>
  </si>
  <si>
    <t>krabice pod omítku PVC přístrojová kruhová D 70mm</t>
  </si>
  <si>
    <t>-647096772</t>
  </si>
  <si>
    <t>34571551</t>
  </si>
  <si>
    <t>víčko krabic z PH, D 80mm</t>
  </si>
  <si>
    <t>332013786</t>
  </si>
  <si>
    <t>34562693</t>
  </si>
  <si>
    <t>svorkovnice krabicová bezšroubová jednopólová pro 2 vodiče 0,5-2,5mm2, 400V 24A</t>
  </si>
  <si>
    <t>948541287</t>
  </si>
  <si>
    <t>35822115</t>
  </si>
  <si>
    <t>jistič 1-pólový 10 A vypínací charakteristika B vypínací schopnost 6 kA</t>
  </si>
  <si>
    <t>82921166</t>
  </si>
  <si>
    <t>jistič 1-pólový 10 A vypínací charakteristika B vypínací schopnost 10 kA</t>
  </si>
  <si>
    <t>35822593</t>
  </si>
  <si>
    <t>jistič 3-pólový 50 A vypínací schopnost 25 kA</t>
  </si>
  <si>
    <t>-742979875</t>
  </si>
  <si>
    <t>jistič 3-pólový 50 A vypínací charakteristika L vypínací schopnost 25 kA</t>
  </si>
  <si>
    <t>Poznámka k položce:_x000D_
3VA1150-3EF36-0AA0</t>
  </si>
  <si>
    <t>35822917</t>
  </si>
  <si>
    <t>vypínací (napěťová) spoušť pro elektronické nadproudové spouště, AC/DC 230,400,500V</t>
  </si>
  <si>
    <t>-780962091</t>
  </si>
  <si>
    <t>Poznámka k položce:_x000D_
3VA9988-0BL33</t>
  </si>
  <si>
    <t>ADI.0035856.URS</t>
  </si>
  <si>
    <t>Sestava ochranného krytu pro tlačítkové hlásiče, povrchová montáž</t>
  </si>
  <si>
    <t>436344158</t>
  </si>
  <si>
    <t>Poznámka k položce:_x000D_
tlačítko TOTAL STOP</t>
  </si>
  <si>
    <t>34111524</t>
  </si>
  <si>
    <t>kabel silový oheň retardující bezhalogenový s funkčností při požáru 180min a P60-R reakce na oheň B2cas1d1a1 jádro Cu 0,6/1kV (1-CSKH-V) 2x1,5mm2</t>
  </si>
  <si>
    <t>830732265</t>
  </si>
  <si>
    <t>HZS</t>
  </si>
  <si>
    <t>Práce</t>
  </si>
  <si>
    <t>977332111</t>
  </si>
  <si>
    <t>Frézování drážek ve stěnách z cihel do 30x30 mm</t>
  </si>
  <si>
    <t>-1134657847</t>
  </si>
  <si>
    <t>Frézování drážek pro vodiče ve stěnách z cihel, rozměru do 30x30 mm</t>
  </si>
  <si>
    <t>741122015</t>
  </si>
  <si>
    <t>Montáž kabel Cu bez ukončení uložený pod omítku plný kulatý 3x1,5 mm2 (např. CYKY)</t>
  </si>
  <si>
    <t>977131567</t>
  </si>
  <si>
    <t>Montáž kabelů měděných bez ukončení uložených pod omítku plných kulatých (např. CYKY), počtu a průřezu žil 3x1,5 mm2</t>
  </si>
  <si>
    <t>741130001</t>
  </si>
  <si>
    <t>Ukončení vodič izolovaný do 2,5 mm2 v rozváděči nebo na přístroji</t>
  </si>
  <si>
    <t>-458087222</t>
  </si>
  <si>
    <t>Ukončení vodičů izolovaných s označením a zapojením v rozváděči nebo na přístroji, průřezu žíly do 2,5 mm2</t>
  </si>
  <si>
    <t>1223030512</t>
  </si>
  <si>
    <t>741370034</t>
  </si>
  <si>
    <t>Montáž svítidlo žárovkové bytové nástěnné přisazené 2 zdroje nouzové</t>
  </si>
  <si>
    <t>-1855228134</t>
  </si>
  <si>
    <t>Montáž svítidel žárovkových se zapojením vodičů bytových nebo společenských místností nástěnných přisazených 2 zdroje nouzové</t>
  </si>
  <si>
    <t>741320105</t>
  </si>
  <si>
    <t>Montáž jističů jednopólových nn do 25 A ve skříni se zapojením vodičů</t>
  </si>
  <si>
    <t>1180923001</t>
  </si>
  <si>
    <t>Montáž jističů se zapojením vodičů jednopólových nn do 25 A ve skříni</t>
  </si>
  <si>
    <t>741322865</t>
  </si>
  <si>
    <t>Demontáž jistič třípólový nn do 63 A ze skříně</t>
  </si>
  <si>
    <t>-124515636</t>
  </si>
  <si>
    <t>Demontáž jističů třípólových nn bez signálního kontaktu do 63 A ze skříně</t>
  </si>
  <si>
    <t>741320175</t>
  </si>
  <si>
    <t>Montáž jističů třípólových nn do 63 A ve skříni se zapojením vodičů</t>
  </si>
  <si>
    <t>-295810096</t>
  </si>
  <si>
    <t>Montáž jističů se zapojením vodičů třípólových nn do 63 A ve skříni</t>
  </si>
  <si>
    <t>741990062</t>
  </si>
  <si>
    <t>Utěsnění skříňových rozváděčů a řídících skříní</t>
  </si>
  <si>
    <t>1799543701</t>
  </si>
  <si>
    <t>Ostatní doplňkové práce elektromontážní dokončovací práce (čistění a konzervace) utěsnění skříňových rozváděčů a řídících skříní</t>
  </si>
  <si>
    <t>742210151</t>
  </si>
  <si>
    <t>Montáž tlačítkového hlásiče se sklíčkem</t>
  </si>
  <si>
    <t>-1337216555</t>
  </si>
  <si>
    <t>Montáž hlásiče tlačítkového se sklíčkem</t>
  </si>
  <si>
    <t>HZS1301</t>
  </si>
  <si>
    <t>Hodinová zúčtovací sazba zedník</t>
  </si>
  <si>
    <t>-1338994552</t>
  </si>
  <si>
    <t>Hodinové zúčtovací sazby profesí HSV  provádění konstrukcí zedník</t>
  </si>
  <si>
    <t>Poznámka k položce:_x000D_
zapravení drážek pro kabely</t>
  </si>
  <si>
    <t>-514845021</t>
  </si>
  <si>
    <t>Poznámka k položce:_x000D_
úpravy v rozvaděčích, uzpůsobení pro instalaci nového jističe s napěťovou spouští</t>
  </si>
  <si>
    <t>1292486076</t>
  </si>
  <si>
    <t>Poznámka k položce:_x000D_
revize</t>
  </si>
  <si>
    <t>5 - Vedlejší rozpočtové náklady</t>
  </si>
  <si>
    <t>VRN - Vedlejší rozpočtové náklady</t>
  </si>
  <si>
    <t xml:space="preserve">    VRN3 - Zařízení staveniště</t>
  </si>
  <si>
    <t>VRN</t>
  </si>
  <si>
    <t>VRN3</t>
  </si>
  <si>
    <t>Zařízení staveniště</t>
  </si>
  <si>
    <t>030001000</t>
  </si>
  <si>
    <t>%</t>
  </si>
  <si>
    <t>1024</t>
  </si>
  <si>
    <t>-1336514987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</si>
</sst>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horizontal="right" vertical="center"/>
    </xf>
    <xf numFmtId="4" fontId="15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4" fontId="32" fillId="0" borderId="12" xfId="0" applyNumberFormat="1" applyFont="1" applyBorder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4</v>
      </c>
      <c r="BV1" s="16" t="s">
        <v>5</v>
      </c>
    </row>
    <row r="2" spans="1:74" s="1" customFormat="1" ht="36.950000000000003" customHeight="1">
      <c r="AR2" s="246" t="s">
        <v>6</v>
      </c>
      <c r="AS2" s="231"/>
      <c r="AT2" s="231"/>
      <c r="AU2" s="231"/>
      <c r="AV2" s="231"/>
      <c r="AW2" s="231"/>
      <c r="AX2" s="231"/>
      <c r="AY2" s="231"/>
      <c r="AZ2" s="231"/>
      <c r="BA2" s="231"/>
      <c r="BB2" s="231"/>
      <c r="BC2" s="231"/>
      <c r="BD2" s="231"/>
      <c r="BE2" s="231"/>
      <c r="BF2" s="231"/>
      <c r="BG2" s="231"/>
      <c r="BS2" s="17" t="s">
        <v>7</v>
      </c>
      <c r="BT2" s="17" t="s">
        <v>8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5" customHeight="1">
      <c r="B4" s="20"/>
      <c r="D4" s="21" t="s">
        <v>10</v>
      </c>
      <c r="AR4" s="20"/>
      <c r="AS4" s="22" t="s">
        <v>11</v>
      </c>
      <c r="BG4" s="23" t="s">
        <v>12</v>
      </c>
      <c r="BS4" s="17" t="s">
        <v>13</v>
      </c>
    </row>
    <row r="5" spans="1:74" s="1" customFormat="1" ht="12" customHeight="1">
      <c r="B5" s="20"/>
      <c r="D5" s="24" t="s">
        <v>14</v>
      </c>
      <c r="K5" s="230" t="s">
        <v>15</v>
      </c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R5" s="20"/>
      <c r="BG5" s="227" t="s">
        <v>16</v>
      </c>
      <c r="BS5" s="17" t="s">
        <v>7</v>
      </c>
    </row>
    <row r="6" spans="1:74" s="1" customFormat="1" ht="36.950000000000003" customHeight="1">
      <c r="B6" s="20"/>
      <c r="D6" s="26" t="s">
        <v>17</v>
      </c>
      <c r="K6" s="232" t="s">
        <v>18</v>
      </c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R6" s="20"/>
      <c r="BG6" s="228"/>
      <c r="BS6" s="17" t="s">
        <v>7</v>
      </c>
    </row>
    <row r="7" spans="1:74" s="1" customFormat="1" ht="12" customHeight="1">
      <c r="B7" s="20"/>
      <c r="D7" s="27" t="s">
        <v>19</v>
      </c>
      <c r="K7" s="25" t="s">
        <v>1</v>
      </c>
      <c r="AK7" s="27" t="s">
        <v>20</v>
      </c>
      <c r="AN7" s="25" t="s">
        <v>1</v>
      </c>
      <c r="AR7" s="20"/>
      <c r="BG7" s="228"/>
      <c r="BS7" s="17" t="s">
        <v>7</v>
      </c>
    </row>
    <row r="8" spans="1:74" s="1" customFormat="1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G8" s="228"/>
      <c r="BS8" s="17" t="s">
        <v>7</v>
      </c>
    </row>
    <row r="9" spans="1:74" s="1" customFormat="1" ht="14.45" customHeight="1">
      <c r="B9" s="20"/>
      <c r="AR9" s="20"/>
      <c r="BG9" s="228"/>
      <c r="BS9" s="17" t="s">
        <v>7</v>
      </c>
    </row>
    <row r="10" spans="1:74" s="1" customFormat="1" ht="12" customHeight="1">
      <c r="B10" s="20"/>
      <c r="D10" s="27" t="s">
        <v>25</v>
      </c>
      <c r="AK10" s="27" t="s">
        <v>26</v>
      </c>
      <c r="AN10" s="25" t="s">
        <v>1</v>
      </c>
      <c r="AR10" s="20"/>
      <c r="BG10" s="228"/>
      <c r="BS10" s="17" t="s">
        <v>7</v>
      </c>
    </row>
    <row r="11" spans="1:74" s="1" customFormat="1" ht="18.399999999999999" customHeight="1">
      <c r="B11" s="20"/>
      <c r="E11" s="25" t="s">
        <v>27</v>
      </c>
      <c r="AK11" s="27" t="s">
        <v>28</v>
      </c>
      <c r="AN11" s="25" t="s">
        <v>1</v>
      </c>
      <c r="AR11" s="20"/>
      <c r="BG11" s="228"/>
      <c r="BS11" s="17" t="s">
        <v>7</v>
      </c>
    </row>
    <row r="12" spans="1:74" s="1" customFormat="1" ht="6.95" customHeight="1">
      <c r="B12" s="20"/>
      <c r="AR12" s="20"/>
      <c r="BG12" s="228"/>
      <c r="BS12" s="17" t="s">
        <v>7</v>
      </c>
    </row>
    <row r="13" spans="1:74" s="1" customFormat="1" ht="12" customHeight="1">
      <c r="B13" s="20"/>
      <c r="D13" s="27" t="s">
        <v>29</v>
      </c>
      <c r="AK13" s="27" t="s">
        <v>26</v>
      </c>
      <c r="AN13" s="29" t="s">
        <v>30</v>
      </c>
      <c r="AR13" s="20"/>
      <c r="BG13" s="228"/>
      <c r="BS13" s="17" t="s">
        <v>7</v>
      </c>
    </row>
    <row r="14" spans="1:74" ht="12.75">
      <c r="B14" s="20"/>
      <c r="E14" s="233" t="s">
        <v>30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7" t="s">
        <v>28</v>
      </c>
      <c r="AN14" s="29" t="s">
        <v>30</v>
      </c>
      <c r="AR14" s="20"/>
      <c r="BG14" s="228"/>
      <c r="BS14" s="17" t="s">
        <v>7</v>
      </c>
    </row>
    <row r="15" spans="1:74" s="1" customFormat="1" ht="6.95" customHeight="1">
      <c r="B15" s="20"/>
      <c r="AR15" s="20"/>
      <c r="BG15" s="228"/>
      <c r="BS15" s="17" t="s">
        <v>3</v>
      </c>
    </row>
    <row r="16" spans="1:74" s="1" customFormat="1" ht="12" customHeight="1">
      <c r="B16" s="20"/>
      <c r="D16" s="27" t="s">
        <v>31</v>
      </c>
      <c r="AK16" s="27" t="s">
        <v>26</v>
      </c>
      <c r="AN16" s="25" t="s">
        <v>1</v>
      </c>
      <c r="AR16" s="20"/>
      <c r="BG16" s="228"/>
      <c r="BS16" s="17" t="s">
        <v>3</v>
      </c>
    </row>
    <row r="17" spans="1:71" s="1" customFormat="1" ht="18.399999999999999" customHeight="1">
      <c r="B17" s="20"/>
      <c r="E17" s="25" t="s">
        <v>32</v>
      </c>
      <c r="AK17" s="27" t="s">
        <v>28</v>
      </c>
      <c r="AN17" s="25" t="s">
        <v>1</v>
      </c>
      <c r="AR17" s="20"/>
      <c r="BG17" s="228"/>
      <c r="BS17" s="17" t="s">
        <v>4</v>
      </c>
    </row>
    <row r="18" spans="1:71" s="1" customFormat="1" ht="6.95" customHeight="1">
      <c r="B18" s="20"/>
      <c r="AR18" s="20"/>
      <c r="BG18" s="228"/>
      <c r="BS18" s="17" t="s">
        <v>7</v>
      </c>
    </row>
    <row r="19" spans="1:71" s="1" customFormat="1" ht="12" customHeight="1">
      <c r="B19" s="20"/>
      <c r="D19" s="27" t="s">
        <v>33</v>
      </c>
      <c r="AK19" s="27" t="s">
        <v>26</v>
      </c>
      <c r="AN19" s="25" t="s">
        <v>1</v>
      </c>
      <c r="AR19" s="20"/>
      <c r="BG19" s="228"/>
      <c r="BS19" s="17" t="s">
        <v>7</v>
      </c>
    </row>
    <row r="20" spans="1:71" s="1" customFormat="1" ht="18.399999999999999" customHeight="1">
      <c r="B20" s="20"/>
      <c r="E20" s="25" t="s">
        <v>34</v>
      </c>
      <c r="AK20" s="27" t="s">
        <v>28</v>
      </c>
      <c r="AN20" s="25" t="s">
        <v>1</v>
      </c>
      <c r="AR20" s="20"/>
      <c r="BG20" s="228"/>
      <c r="BS20" s="17" t="s">
        <v>4</v>
      </c>
    </row>
    <row r="21" spans="1:71" s="1" customFormat="1" ht="6.95" customHeight="1">
      <c r="B21" s="20"/>
      <c r="AR21" s="20"/>
      <c r="BG21" s="228"/>
    </row>
    <row r="22" spans="1:71" s="1" customFormat="1" ht="12" customHeight="1">
      <c r="B22" s="20"/>
      <c r="D22" s="27" t="s">
        <v>35</v>
      </c>
      <c r="AR22" s="20"/>
      <c r="BG22" s="228"/>
    </row>
    <row r="23" spans="1:71" s="1" customFormat="1" ht="16.5" customHeight="1">
      <c r="B23" s="20"/>
      <c r="E23" s="235" t="s">
        <v>1</v>
      </c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R23" s="20"/>
      <c r="BG23" s="228"/>
    </row>
    <row r="24" spans="1:71" s="1" customFormat="1" ht="6.95" customHeight="1">
      <c r="B24" s="20"/>
      <c r="AR24" s="20"/>
      <c r="BG24" s="228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G25" s="228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6">
        <f>ROUND(AG94,2)</f>
        <v>0</v>
      </c>
      <c r="AL26" s="237"/>
      <c r="AM26" s="237"/>
      <c r="AN26" s="237"/>
      <c r="AO26" s="237"/>
      <c r="AP26" s="32"/>
      <c r="AQ26" s="32"/>
      <c r="AR26" s="33"/>
      <c r="BG26" s="228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G27" s="228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38" t="s">
        <v>37</v>
      </c>
      <c r="M28" s="238"/>
      <c r="N28" s="238"/>
      <c r="O28" s="238"/>
      <c r="P28" s="238"/>
      <c r="Q28" s="32"/>
      <c r="R28" s="32"/>
      <c r="S28" s="32"/>
      <c r="T28" s="32"/>
      <c r="U28" s="32"/>
      <c r="V28" s="32"/>
      <c r="W28" s="238" t="s">
        <v>38</v>
      </c>
      <c r="X28" s="238"/>
      <c r="Y28" s="238"/>
      <c r="Z28" s="238"/>
      <c r="AA28" s="238"/>
      <c r="AB28" s="238"/>
      <c r="AC28" s="238"/>
      <c r="AD28" s="238"/>
      <c r="AE28" s="238"/>
      <c r="AF28" s="32"/>
      <c r="AG28" s="32"/>
      <c r="AH28" s="32"/>
      <c r="AI28" s="32"/>
      <c r="AJ28" s="32"/>
      <c r="AK28" s="238" t="s">
        <v>39</v>
      </c>
      <c r="AL28" s="238"/>
      <c r="AM28" s="238"/>
      <c r="AN28" s="238"/>
      <c r="AO28" s="238"/>
      <c r="AP28" s="32"/>
      <c r="AQ28" s="32"/>
      <c r="AR28" s="33"/>
      <c r="BG28" s="228"/>
    </row>
    <row r="29" spans="1:71" s="3" customFormat="1" ht="14.45" customHeight="1">
      <c r="B29" s="37"/>
      <c r="D29" s="27" t="s">
        <v>40</v>
      </c>
      <c r="F29" s="27" t="s">
        <v>41</v>
      </c>
      <c r="L29" s="241">
        <v>0.21</v>
      </c>
      <c r="M29" s="240"/>
      <c r="N29" s="240"/>
      <c r="O29" s="240"/>
      <c r="P29" s="240"/>
      <c r="W29" s="239">
        <f>ROUND(BB94, 2)</f>
        <v>0</v>
      </c>
      <c r="X29" s="240"/>
      <c r="Y29" s="240"/>
      <c r="Z29" s="240"/>
      <c r="AA29" s="240"/>
      <c r="AB29" s="240"/>
      <c r="AC29" s="240"/>
      <c r="AD29" s="240"/>
      <c r="AE29" s="240"/>
      <c r="AK29" s="239">
        <f>ROUND(AX94, 2)</f>
        <v>0</v>
      </c>
      <c r="AL29" s="240"/>
      <c r="AM29" s="240"/>
      <c r="AN29" s="240"/>
      <c r="AO29" s="240"/>
      <c r="AR29" s="37"/>
      <c r="BG29" s="229"/>
    </row>
    <row r="30" spans="1:71" s="3" customFormat="1" ht="14.45" customHeight="1">
      <c r="B30" s="37"/>
      <c r="F30" s="27" t="s">
        <v>42</v>
      </c>
      <c r="L30" s="241">
        <v>0.15</v>
      </c>
      <c r="M30" s="240"/>
      <c r="N30" s="240"/>
      <c r="O30" s="240"/>
      <c r="P30" s="240"/>
      <c r="W30" s="239">
        <f>ROUND(BC94, 2)</f>
        <v>0</v>
      </c>
      <c r="X30" s="240"/>
      <c r="Y30" s="240"/>
      <c r="Z30" s="240"/>
      <c r="AA30" s="240"/>
      <c r="AB30" s="240"/>
      <c r="AC30" s="240"/>
      <c r="AD30" s="240"/>
      <c r="AE30" s="240"/>
      <c r="AK30" s="239">
        <f>ROUND(AY94, 2)</f>
        <v>0</v>
      </c>
      <c r="AL30" s="240"/>
      <c r="AM30" s="240"/>
      <c r="AN30" s="240"/>
      <c r="AO30" s="240"/>
      <c r="AR30" s="37"/>
      <c r="BG30" s="229"/>
    </row>
    <row r="31" spans="1:71" s="3" customFormat="1" ht="14.45" hidden="1" customHeight="1">
      <c r="B31" s="37"/>
      <c r="F31" s="27" t="s">
        <v>43</v>
      </c>
      <c r="L31" s="241">
        <v>0.21</v>
      </c>
      <c r="M31" s="240"/>
      <c r="N31" s="240"/>
      <c r="O31" s="240"/>
      <c r="P31" s="240"/>
      <c r="W31" s="239">
        <f>ROUND(BD94, 2)</f>
        <v>0</v>
      </c>
      <c r="X31" s="240"/>
      <c r="Y31" s="240"/>
      <c r="Z31" s="240"/>
      <c r="AA31" s="240"/>
      <c r="AB31" s="240"/>
      <c r="AC31" s="240"/>
      <c r="AD31" s="240"/>
      <c r="AE31" s="240"/>
      <c r="AK31" s="239">
        <v>0</v>
      </c>
      <c r="AL31" s="240"/>
      <c r="AM31" s="240"/>
      <c r="AN31" s="240"/>
      <c r="AO31" s="240"/>
      <c r="AR31" s="37"/>
      <c r="BG31" s="229"/>
    </row>
    <row r="32" spans="1:71" s="3" customFormat="1" ht="14.45" hidden="1" customHeight="1">
      <c r="B32" s="37"/>
      <c r="F32" s="27" t="s">
        <v>44</v>
      </c>
      <c r="L32" s="241">
        <v>0.15</v>
      </c>
      <c r="M32" s="240"/>
      <c r="N32" s="240"/>
      <c r="O32" s="240"/>
      <c r="P32" s="240"/>
      <c r="W32" s="239">
        <f>ROUND(BE94, 2)</f>
        <v>0</v>
      </c>
      <c r="X32" s="240"/>
      <c r="Y32" s="240"/>
      <c r="Z32" s="240"/>
      <c r="AA32" s="240"/>
      <c r="AB32" s="240"/>
      <c r="AC32" s="240"/>
      <c r="AD32" s="240"/>
      <c r="AE32" s="240"/>
      <c r="AK32" s="239">
        <v>0</v>
      </c>
      <c r="AL32" s="240"/>
      <c r="AM32" s="240"/>
      <c r="AN32" s="240"/>
      <c r="AO32" s="240"/>
      <c r="AR32" s="37"/>
      <c r="BG32" s="229"/>
    </row>
    <row r="33" spans="1:59" s="3" customFormat="1" ht="14.45" hidden="1" customHeight="1">
      <c r="B33" s="37"/>
      <c r="F33" s="27" t="s">
        <v>45</v>
      </c>
      <c r="L33" s="241">
        <v>0</v>
      </c>
      <c r="M33" s="240"/>
      <c r="N33" s="240"/>
      <c r="O33" s="240"/>
      <c r="P33" s="240"/>
      <c r="W33" s="239">
        <f>ROUND(BF94, 2)</f>
        <v>0</v>
      </c>
      <c r="X33" s="240"/>
      <c r="Y33" s="240"/>
      <c r="Z33" s="240"/>
      <c r="AA33" s="240"/>
      <c r="AB33" s="240"/>
      <c r="AC33" s="240"/>
      <c r="AD33" s="240"/>
      <c r="AE33" s="240"/>
      <c r="AK33" s="239">
        <v>0</v>
      </c>
      <c r="AL33" s="240"/>
      <c r="AM33" s="240"/>
      <c r="AN33" s="240"/>
      <c r="AO33" s="240"/>
      <c r="AR33" s="37"/>
      <c r="BG33" s="229"/>
    </row>
    <row r="34" spans="1:59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G34" s="228"/>
    </row>
    <row r="35" spans="1:59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45" t="s">
        <v>48</v>
      </c>
      <c r="Y35" s="243"/>
      <c r="Z35" s="243"/>
      <c r="AA35" s="243"/>
      <c r="AB35" s="243"/>
      <c r="AC35" s="40"/>
      <c r="AD35" s="40"/>
      <c r="AE35" s="40"/>
      <c r="AF35" s="40"/>
      <c r="AG35" s="40"/>
      <c r="AH35" s="40"/>
      <c r="AI35" s="40"/>
      <c r="AJ35" s="40"/>
      <c r="AK35" s="242">
        <f>SUM(AK26:AK33)</f>
        <v>0</v>
      </c>
      <c r="AL35" s="243"/>
      <c r="AM35" s="243"/>
      <c r="AN35" s="243"/>
      <c r="AO35" s="244"/>
      <c r="AP35" s="38"/>
      <c r="AQ35" s="38"/>
      <c r="AR35" s="33"/>
      <c r="BG35" s="32"/>
    </row>
    <row r="36" spans="1:59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G36" s="32"/>
    </row>
    <row r="37" spans="1:59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G37" s="32"/>
    </row>
    <row r="38" spans="1:59" s="1" customFormat="1" ht="14.45" customHeight="1">
      <c r="B38" s="20"/>
      <c r="AR38" s="20"/>
    </row>
    <row r="39" spans="1:59" s="1" customFormat="1" ht="14.45" customHeight="1">
      <c r="B39" s="20"/>
      <c r="AR39" s="20"/>
    </row>
    <row r="40" spans="1:59" s="1" customFormat="1" ht="14.45" customHeight="1">
      <c r="B40" s="20"/>
      <c r="AR40" s="20"/>
    </row>
    <row r="41" spans="1:59" s="1" customFormat="1" ht="14.45" customHeight="1">
      <c r="B41" s="20"/>
      <c r="AR41" s="20"/>
    </row>
    <row r="42" spans="1:59" s="1" customFormat="1" ht="14.45" customHeight="1">
      <c r="B42" s="20"/>
      <c r="AR42" s="20"/>
    </row>
    <row r="43" spans="1:59" s="1" customFormat="1" ht="14.45" customHeight="1">
      <c r="B43" s="20"/>
      <c r="AR43" s="20"/>
    </row>
    <row r="44" spans="1:59" s="1" customFormat="1" ht="14.45" customHeight="1">
      <c r="B44" s="20"/>
      <c r="AR44" s="20"/>
    </row>
    <row r="45" spans="1:59" s="1" customFormat="1" ht="14.45" customHeight="1">
      <c r="B45" s="20"/>
      <c r="AR45" s="20"/>
    </row>
    <row r="46" spans="1:59" s="1" customFormat="1" ht="14.45" customHeight="1">
      <c r="B46" s="20"/>
      <c r="AR46" s="20"/>
    </row>
    <row r="47" spans="1:59" s="1" customFormat="1" ht="14.45" customHeight="1">
      <c r="B47" s="20"/>
      <c r="AR47" s="20"/>
    </row>
    <row r="48" spans="1:59" s="1" customFormat="1" ht="14.45" customHeight="1">
      <c r="B48" s="20"/>
      <c r="AR48" s="20"/>
    </row>
    <row r="49" spans="1:59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9" ht="11.25">
      <c r="B50" s="20"/>
      <c r="AR50" s="20"/>
    </row>
    <row r="51" spans="1:59" ht="11.25">
      <c r="B51" s="20"/>
      <c r="AR51" s="20"/>
    </row>
    <row r="52" spans="1:59" ht="11.25">
      <c r="B52" s="20"/>
      <c r="AR52" s="20"/>
    </row>
    <row r="53" spans="1:59" ht="11.25">
      <c r="B53" s="20"/>
      <c r="AR53" s="20"/>
    </row>
    <row r="54" spans="1:59" ht="11.25">
      <c r="B54" s="20"/>
      <c r="AR54" s="20"/>
    </row>
    <row r="55" spans="1:59" ht="11.25">
      <c r="B55" s="20"/>
      <c r="AR55" s="20"/>
    </row>
    <row r="56" spans="1:59" ht="11.25">
      <c r="B56" s="20"/>
      <c r="AR56" s="20"/>
    </row>
    <row r="57" spans="1:59" ht="11.25">
      <c r="B57" s="20"/>
      <c r="AR57" s="20"/>
    </row>
    <row r="58" spans="1:59" ht="11.25">
      <c r="B58" s="20"/>
      <c r="AR58" s="20"/>
    </row>
    <row r="59" spans="1:59" ht="11.25">
      <c r="B59" s="20"/>
      <c r="AR59" s="20"/>
    </row>
    <row r="60" spans="1:59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G60" s="32"/>
    </row>
    <row r="61" spans="1:59" ht="11.25">
      <c r="B61" s="20"/>
      <c r="AR61" s="20"/>
    </row>
    <row r="62" spans="1:59" ht="11.25">
      <c r="B62" s="20"/>
      <c r="AR62" s="20"/>
    </row>
    <row r="63" spans="1:59" ht="11.25">
      <c r="B63" s="20"/>
      <c r="AR63" s="20"/>
    </row>
    <row r="64" spans="1:59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G64" s="32"/>
    </row>
    <row r="65" spans="1:59" ht="11.25">
      <c r="B65" s="20"/>
      <c r="AR65" s="20"/>
    </row>
    <row r="66" spans="1:59" ht="11.25">
      <c r="B66" s="20"/>
      <c r="AR66" s="20"/>
    </row>
    <row r="67" spans="1:59" ht="11.25">
      <c r="B67" s="20"/>
      <c r="AR67" s="20"/>
    </row>
    <row r="68" spans="1:59" ht="11.25">
      <c r="B68" s="20"/>
      <c r="AR68" s="20"/>
    </row>
    <row r="69" spans="1:59" ht="11.25">
      <c r="B69" s="20"/>
      <c r="AR69" s="20"/>
    </row>
    <row r="70" spans="1:59" ht="11.25">
      <c r="B70" s="20"/>
      <c r="AR70" s="20"/>
    </row>
    <row r="71" spans="1:59" ht="11.25">
      <c r="B71" s="20"/>
      <c r="AR71" s="20"/>
    </row>
    <row r="72" spans="1:59" ht="11.25">
      <c r="B72" s="20"/>
      <c r="AR72" s="20"/>
    </row>
    <row r="73" spans="1:59" ht="11.25">
      <c r="B73" s="20"/>
      <c r="AR73" s="20"/>
    </row>
    <row r="74" spans="1:59" ht="11.25">
      <c r="B74" s="20"/>
      <c r="AR74" s="20"/>
    </row>
    <row r="75" spans="1:59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G75" s="32"/>
    </row>
    <row r="76" spans="1:59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G76" s="32"/>
    </row>
    <row r="77" spans="1:59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G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G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G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G83" s="32"/>
    </row>
    <row r="84" spans="1:91" s="4" customFormat="1" ht="12" customHeight="1">
      <c r="B84" s="51"/>
      <c r="C84" s="27" t="s">
        <v>14</v>
      </c>
      <c r="L84" s="4" t="str">
        <f>K5</f>
        <v>202105</v>
      </c>
      <c r="AR84" s="51"/>
    </row>
    <row r="85" spans="1:91" s="5" customFormat="1" ht="36.950000000000003" customHeight="1">
      <c r="B85" s="52"/>
      <c r="C85" s="53" t="s">
        <v>17</v>
      </c>
      <c r="L85" s="208" t="str">
        <f>K6</f>
        <v>ZUŠ-učebna v podkroví-změna užívání</v>
      </c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209"/>
      <c r="AF85" s="209"/>
      <c r="AG85" s="209"/>
      <c r="AH85" s="209"/>
      <c r="AI85" s="209"/>
      <c r="AJ85" s="209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G86" s="32"/>
    </row>
    <row r="87" spans="1:91" s="2" customFormat="1" ht="12" customHeight="1">
      <c r="A87" s="32"/>
      <c r="B87" s="33"/>
      <c r="C87" s="27" t="s">
        <v>21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nám. A.Jiráska č.p.3, Lanškroun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23</v>
      </c>
      <c r="AJ87" s="32"/>
      <c r="AK87" s="32"/>
      <c r="AL87" s="32"/>
      <c r="AM87" s="210" t="str">
        <f>IF(AN8= "","",AN8)</f>
        <v>28. 3. 2022</v>
      </c>
      <c r="AN87" s="210"/>
      <c r="AO87" s="32"/>
      <c r="AP87" s="32"/>
      <c r="AQ87" s="32"/>
      <c r="AR87" s="33"/>
      <c r="BG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G88" s="32"/>
    </row>
    <row r="89" spans="1:91" s="2" customFormat="1" ht="15.2" customHeight="1">
      <c r="A89" s="32"/>
      <c r="B89" s="33"/>
      <c r="C89" s="27" t="s">
        <v>25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Město Lanškroun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31</v>
      </c>
      <c r="AJ89" s="32"/>
      <c r="AK89" s="32"/>
      <c r="AL89" s="32"/>
      <c r="AM89" s="211" t="str">
        <f>IF(E17="","",E17)</f>
        <v xml:space="preserve"> </v>
      </c>
      <c r="AN89" s="212"/>
      <c r="AO89" s="212"/>
      <c r="AP89" s="212"/>
      <c r="AQ89" s="32"/>
      <c r="AR89" s="33"/>
      <c r="AS89" s="213" t="s">
        <v>56</v>
      </c>
      <c r="AT89" s="214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7"/>
      <c r="BG89" s="32"/>
    </row>
    <row r="90" spans="1:91" s="2" customFormat="1" ht="15.2" customHeight="1">
      <c r="A90" s="32"/>
      <c r="B90" s="33"/>
      <c r="C90" s="27" t="s">
        <v>29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11" t="str">
        <f>IF(E20="","",E20)</f>
        <v xml:space="preserve"> ing. Ivana Smolová</v>
      </c>
      <c r="AN90" s="212"/>
      <c r="AO90" s="212"/>
      <c r="AP90" s="212"/>
      <c r="AQ90" s="32"/>
      <c r="AR90" s="33"/>
      <c r="AS90" s="215"/>
      <c r="AT90" s="216"/>
      <c r="AU90" s="58"/>
      <c r="AV90" s="58"/>
      <c r="AW90" s="58"/>
      <c r="AX90" s="58"/>
      <c r="AY90" s="58"/>
      <c r="AZ90" s="58"/>
      <c r="BA90" s="58"/>
      <c r="BB90" s="58"/>
      <c r="BC90" s="58"/>
      <c r="BD90" s="58"/>
      <c r="BE90" s="58"/>
      <c r="BF90" s="59"/>
      <c r="BG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15"/>
      <c r="AT91" s="216"/>
      <c r="AU91" s="58"/>
      <c r="AV91" s="58"/>
      <c r="AW91" s="58"/>
      <c r="AX91" s="58"/>
      <c r="AY91" s="58"/>
      <c r="AZ91" s="58"/>
      <c r="BA91" s="58"/>
      <c r="BB91" s="58"/>
      <c r="BC91" s="58"/>
      <c r="BD91" s="58"/>
      <c r="BE91" s="58"/>
      <c r="BF91" s="59"/>
      <c r="BG91" s="32"/>
    </row>
    <row r="92" spans="1:91" s="2" customFormat="1" ht="29.25" customHeight="1">
      <c r="A92" s="32"/>
      <c r="B92" s="33"/>
      <c r="C92" s="217" t="s">
        <v>57</v>
      </c>
      <c r="D92" s="218"/>
      <c r="E92" s="218"/>
      <c r="F92" s="218"/>
      <c r="G92" s="218"/>
      <c r="H92" s="60"/>
      <c r="I92" s="220" t="s">
        <v>58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19" t="s">
        <v>59</v>
      </c>
      <c r="AH92" s="218"/>
      <c r="AI92" s="218"/>
      <c r="AJ92" s="218"/>
      <c r="AK92" s="218"/>
      <c r="AL92" s="218"/>
      <c r="AM92" s="218"/>
      <c r="AN92" s="220" t="s">
        <v>60</v>
      </c>
      <c r="AO92" s="218"/>
      <c r="AP92" s="221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3" t="s">
        <v>73</v>
      </c>
      <c r="BE92" s="63" t="s">
        <v>74</v>
      </c>
      <c r="BF92" s="64" t="s">
        <v>75</v>
      </c>
      <c r="BG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6"/>
      <c r="BE93" s="66"/>
      <c r="BF93" s="67"/>
      <c r="BG93" s="32"/>
    </row>
    <row r="94" spans="1:91" s="6" customFormat="1" ht="32.450000000000003" customHeight="1">
      <c r="B94" s="68"/>
      <c r="C94" s="69" t="s">
        <v>76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5">
        <f>ROUND(SUM(AG95:AG99),2)</f>
        <v>0</v>
      </c>
      <c r="AH94" s="225"/>
      <c r="AI94" s="225"/>
      <c r="AJ94" s="225"/>
      <c r="AK94" s="225"/>
      <c r="AL94" s="225"/>
      <c r="AM94" s="225"/>
      <c r="AN94" s="226">
        <f t="shared" ref="AN94:AN99" si="0">SUM(AG94,AV94)</f>
        <v>0</v>
      </c>
      <c r="AO94" s="226"/>
      <c r="AP94" s="226"/>
      <c r="AQ94" s="72" t="s">
        <v>1</v>
      </c>
      <c r="AR94" s="68"/>
      <c r="AS94" s="73">
        <f>ROUND(SUM(AS95:AS99),2)</f>
        <v>0</v>
      </c>
      <c r="AT94" s="74">
        <f>ROUND(SUM(AT95:AT99),2)</f>
        <v>0</v>
      </c>
      <c r="AU94" s="75">
        <f>ROUND(SUM(AU95:AU99),2)</f>
        <v>0</v>
      </c>
      <c r="AV94" s="75">
        <f t="shared" ref="AV94:AV99" si="1">ROUND(SUM(AX94:AY94),2)</f>
        <v>0</v>
      </c>
      <c r="AW94" s="76">
        <f>ROUND(SUM(AW95:AW99),5)</f>
        <v>0</v>
      </c>
      <c r="AX94" s="75">
        <f>ROUND(BB94*L29,2)</f>
        <v>0</v>
      </c>
      <c r="AY94" s="75">
        <f>ROUND(BC94*L30,2)</f>
        <v>0</v>
      </c>
      <c r="AZ94" s="75">
        <f>ROUND(BD94*L29,2)</f>
        <v>0</v>
      </c>
      <c r="BA94" s="75">
        <f>ROUND(BE94*L30,2)</f>
        <v>0</v>
      </c>
      <c r="BB94" s="75">
        <f>ROUND(SUM(BB95:BB99),2)</f>
        <v>0</v>
      </c>
      <c r="BC94" s="75">
        <f>ROUND(SUM(BC95:BC99),2)</f>
        <v>0</v>
      </c>
      <c r="BD94" s="75">
        <f>ROUND(SUM(BD95:BD99),2)</f>
        <v>0</v>
      </c>
      <c r="BE94" s="75">
        <f>ROUND(SUM(BE95:BE99),2)</f>
        <v>0</v>
      </c>
      <c r="BF94" s="77">
        <f>ROUND(SUM(BF95:BF99),2)</f>
        <v>0</v>
      </c>
      <c r="BS94" s="78" t="s">
        <v>77</v>
      </c>
      <c r="BT94" s="78" t="s">
        <v>78</v>
      </c>
      <c r="BU94" s="79" t="s">
        <v>79</v>
      </c>
      <c r="BV94" s="78" t="s">
        <v>80</v>
      </c>
      <c r="BW94" s="78" t="s">
        <v>5</v>
      </c>
      <c r="BX94" s="78" t="s">
        <v>81</v>
      </c>
      <c r="CL94" s="78" t="s">
        <v>1</v>
      </c>
    </row>
    <row r="95" spans="1:91" s="7" customFormat="1" ht="16.5" customHeight="1">
      <c r="A95" s="80" t="s">
        <v>82</v>
      </c>
      <c r="B95" s="81"/>
      <c r="C95" s="82"/>
      <c r="D95" s="222" t="s">
        <v>83</v>
      </c>
      <c r="E95" s="222"/>
      <c r="F95" s="222"/>
      <c r="G95" s="222"/>
      <c r="H95" s="222"/>
      <c r="I95" s="83"/>
      <c r="J95" s="222" t="s">
        <v>84</v>
      </c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223">
        <f>'1 - ZUŠ-učebna v podkroví...'!K32</f>
        <v>0</v>
      </c>
      <c r="AH95" s="224"/>
      <c r="AI95" s="224"/>
      <c r="AJ95" s="224"/>
      <c r="AK95" s="224"/>
      <c r="AL95" s="224"/>
      <c r="AM95" s="224"/>
      <c r="AN95" s="223">
        <f t="shared" si="0"/>
        <v>0</v>
      </c>
      <c r="AO95" s="224"/>
      <c r="AP95" s="224"/>
      <c r="AQ95" s="84" t="s">
        <v>85</v>
      </c>
      <c r="AR95" s="81"/>
      <c r="AS95" s="85">
        <f>'1 - ZUŠ-učebna v podkroví...'!K30</f>
        <v>0</v>
      </c>
      <c r="AT95" s="86">
        <f>'1 - ZUŠ-učebna v podkroví...'!K31</f>
        <v>0</v>
      </c>
      <c r="AU95" s="86">
        <v>0</v>
      </c>
      <c r="AV95" s="86">
        <f t="shared" si="1"/>
        <v>0</v>
      </c>
      <c r="AW95" s="87">
        <f>'1 - ZUŠ-učebna v podkroví...'!T130</f>
        <v>0</v>
      </c>
      <c r="AX95" s="86">
        <f>'1 - ZUŠ-učebna v podkroví...'!K35</f>
        <v>0</v>
      </c>
      <c r="AY95" s="86">
        <f>'1 - ZUŠ-učebna v podkroví...'!K36</f>
        <v>0</v>
      </c>
      <c r="AZ95" s="86">
        <f>'1 - ZUŠ-učebna v podkroví...'!K37</f>
        <v>0</v>
      </c>
      <c r="BA95" s="86">
        <f>'1 - ZUŠ-učebna v podkroví...'!K38</f>
        <v>0</v>
      </c>
      <c r="BB95" s="86">
        <f>'1 - ZUŠ-učebna v podkroví...'!F35</f>
        <v>0</v>
      </c>
      <c r="BC95" s="86">
        <f>'1 - ZUŠ-učebna v podkroví...'!F36</f>
        <v>0</v>
      </c>
      <c r="BD95" s="86">
        <f>'1 - ZUŠ-učebna v podkroví...'!F37</f>
        <v>0</v>
      </c>
      <c r="BE95" s="86">
        <f>'1 - ZUŠ-učebna v podkroví...'!F38</f>
        <v>0</v>
      </c>
      <c r="BF95" s="88">
        <f>'1 - ZUŠ-učebna v podkroví...'!F39</f>
        <v>0</v>
      </c>
      <c r="BT95" s="89" t="s">
        <v>83</v>
      </c>
      <c r="BV95" s="89" t="s">
        <v>80</v>
      </c>
      <c r="BW95" s="89" t="s">
        <v>86</v>
      </c>
      <c r="BX95" s="89" t="s">
        <v>5</v>
      </c>
      <c r="CL95" s="89" t="s">
        <v>1</v>
      </c>
      <c r="CM95" s="89" t="s">
        <v>87</v>
      </c>
    </row>
    <row r="96" spans="1:91" s="7" customFormat="1" ht="16.5" customHeight="1">
      <c r="A96" s="80" t="s">
        <v>82</v>
      </c>
      <c r="B96" s="81"/>
      <c r="C96" s="82"/>
      <c r="D96" s="222" t="s">
        <v>87</v>
      </c>
      <c r="E96" s="222"/>
      <c r="F96" s="222"/>
      <c r="G96" s="222"/>
      <c r="H96" s="222"/>
      <c r="I96" s="83"/>
      <c r="J96" s="222" t="s">
        <v>88</v>
      </c>
      <c r="K96" s="222"/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22"/>
      <c r="Z96" s="222"/>
      <c r="AA96" s="222"/>
      <c r="AB96" s="222"/>
      <c r="AC96" s="222"/>
      <c r="AD96" s="222"/>
      <c r="AE96" s="222"/>
      <c r="AF96" s="222"/>
      <c r="AG96" s="223">
        <f>'2 - ZUŠ učebna v podkroví...'!K32</f>
        <v>0</v>
      </c>
      <c r="AH96" s="224"/>
      <c r="AI96" s="224"/>
      <c r="AJ96" s="224"/>
      <c r="AK96" s="224"/>
      <c r="AL96" s="224"/>
      <c r="AM96" s="224"/>
      <c r="AN96" s="223">
        <f t="shared" si="0"/>
        <v>0</v>
      </c>
      <c r="AO96" s="224"/>
      <c r="AP96" s="224"/>
      <c r="AQ96" s="84" t="s">
        <v>85</v>
      </c>
      <c r="AR96" s="81"/>
      <c r="AS96" s="85">
        <f>'2 - ZUŠ učebna v podkroví...'!K30</f>
        <v>0</v>
      </c>
      <c r="AT96" s="86">
        <f>'2 - ZUŠ učebna v podkroví...'!K31</f>
        <v>0</v>
      </c>
      <c r="AU96" s="86">
        <v>0</v>
      </c>
      <c r="AV96" s="86">
        <f t="shared" si="1"/>
        <v>0</v>
      </c>
      <c r="AW96" s="87">
        <f>'2 - ZUŠ učebna v podkroví...'!T120</f>
        <v>0</v>
      </c>
      <c r="AX96" s="86">
        <f>'2 - ZUŠ učebna v podkroví...'!K35</f>
        <v>0</v>
      </c>
      <c r="AY96" s="86">
        <f>'2 - ZUŠ učebna v podkroví...'!K36</f>
        <v>0</v>
      </c>
      <c r="AZ96" s="86">
        <f>'2 - ZUŠ učebna v podkroví...'!K37</f>
        <v>0</v>
      </c>
      <c r="BA96" s="86">
        <f>'2 - ZUŠ učebna v podkroví...'!K38</f>
        <v>0</v>
      </c>
      <c r="BB96" s="86">
        <f>'2 - ZUŠ učebna v podkroví...'!F35</f>
        <v>0</v>
      </c>
      <c r="BC96" s="86">
        <f>'2 - ZUŠ učebna v podkroví...'!F36</f>
        <v>0</v>
      </c>
      <c r="BD96" s="86">
        <f>'2 - ZUŠ učebna v podkroví...'!F37</f>
        <v>0</v>
      </c>
      <c r="BE96" s="86">
        <f>'2 - ZUŠ učebna v podkroví...'!F38</f>
        <v>0</v>
      </c>
      <c r="BF96" s="88">
        <f>'2 - ZUŠ učebna v podkroví...'!F39</f>
        <v>0</v>
      </c>
      <c r="BT96" s="89" t="s">
        <v>83</v>
      </c>
      <c r="BV96" s="89" t="s">
        <v>80</v>
      </c>
      <c r="BW96" s="89" t="s">
        <v>89</v>
      </c>
      <c r="BX96" s="89" t="s">
        <v>5</v>
      </c>
      <c r="CL96" s="89" t="s">
        <v>1</v>
      </c>
      <c r="CM96" s="89" t="s">
        <v>87</v>
      </c>
    </row>
    <row r="97" spans="1:91" s="7" customFormat="1" ht="16.5" customHeight="1">
      <c r="A97" s="80" t="s">
        <v>82</v>
      </c>
      <c r="B97" s="81"/>
      <c r="C97" s="82"/>
      <c r="D97" s="222" t="s">
        <v>90</v>
      </c>
      <c r="E97" s="222"/>
      <c r="F97" s="222"/>
      <c r="G97" s="222"/>
      <c r="H97" s="222"/>
      <c r="I97" s="83"/>
      <c r="J97" s="222" t="s">
        <v>91</v>
      </c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22"/>
      <c r="Z97" s="222"/>
      <c r="AA97" s="222"/>
      <c r="AB97" s="222"/>
      <c r="AC97" s="222"/>
      <c r="AD97" s="222"/>
      <c r="AE97" s="222"/>
      <c r="AF97" s="222"/>
      <c r="AG97" s="223">
        <f>'3 - ZUŠ učebna v podkroví...'!K32</f>
        <v>0</v>
      </c>
      <c r="AH97" s="224"/>
      <c r="AI97" s="224"/>
      <c r="AJ97" s="224"/>
      <c r="AK97" s="224"/>
      <c r="AL97" s="224"/>
      <c r="AM97" s="224"/>
      <c r="AN97" s="223">
        <f t="shared" si="0"/>
        <v>0</v>
      </c>
      <c r="AO97" s="224"/>
      <c r="AP97" s="224"/>
      <c r="AQ97" s="84" t="s">
        <v>85</v>
      </c>
      <c r="AR97" s="81"/>
      <c r="AS97" s="85">
        <f>'3 - ZUŠ učebna v podkroví...'!K30</f>
        <v>0</v>
      </c>
      <c r="AT97" s="86">
        <f>'3 - ZUŠ učebna v podkroví...'!K31</f>
        <v>0</v>
      </c>
      <c r="AU97" s="86">
        <v>0</v>
      </c>
      <c r="AV97" s="86">
        <f t="shared" si="1"/>
        <v>0</v>
      </c>
      <c r="AW97" s="87">
        <f>'3 - ZUŠ učebna v podkroví...'!T118</f>
        <v>0</v>
      </c>
      <c r="AX97" s="86">
        <f>'3 - ZUŠ učebna v podkroví...'!K35</f>
        <v>0</v>
      </c>
      <c r="AY97" s="86">
        <f>'3 - ZUŠ učebna v podkroví...'!K36</f>
        <v>0</v>
      </c>
      <c r="AZ97" s="86">
        <f>'3 - ZUŠ učebna v podkroví...'!K37</f>
        <v>0</v>
      </c>
      <c r="BA97" s="86">
        <f>'3 - ZUŠ učebna v podkroví...'!K38</f>
        <v>0</v>
      </c>
      <c r="BB97" s="86">
        <f>'3 - ZUŠ učebna v podkroví...'!F35</f>
        <v>0</v>
      </c>
      <c r="BC97" s="86">
        <f>'3 - ZUŠ učebna v podkroví...'!F36</f>
        <v>0</v>
      </c>
      <c r="BD97" s="86">
        <f>'3 - ZUŠ učebna v podkroví...'!F37</f>
        <v>0</v>
      </c>
      <c r="BE97" s="86">
        <f>'3 - ZUŠ učebna v podkroví...'!F38</f>
        <v>0</v>
      </c>
      <c r="BF97" s="88">
        <f>'3 - ZUŠ učebna v podkroví...'!F39</f>
        <v>0</v>
      </c>
      <c r="BT97" s="89" t="s">
        <v>83</v>
      </c>
      <c r="BV97" s="89" t="s">
        <v>80</v>
      </c>
      <c r="BW97" s="89" t="s">
        <v>92</v>
      </c>
      <c r="BX97" s="89" t="s">
        <v>5</v>
      </c>
      <c r="CL97" s="89" t="s">
        <v>1</v>
      </c>
      <c r="CM97" s="89" t="s">
        <v>87</v>
      </c>
    </row>
    <row r="98" spans="1:91" s="7" customFormat="1" ht="16.5" customHeight="1">
      <c r="A98" s="80" t="s">
        <v>82</v>
      </c>
      <c r="B98" s="81"/>
      <c r="C98" s="82"/>
      <c r="D98" s="222" t="s">
        <v>93</v>
      </c>
      <c r="E98" s="222"/>
      <c r="F98" s="222"/>
      <c r="G98" s="222"/>
      <c r="H98" s="222"/>
      <c r="I98" s="83"/>
      <c r="J98" s="222" t="s">
        <v>94</v>
      </c>
      <c r="K98" s="222"/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22"/>
      <c r="Z98" s="222"/>
      <c r="AA98" s="222"/>
      <c r="AB98" s="222"/>
      <c r="AC98" s="222"/>
      <c r="AD98" s="222"/>
      <c r="AE98" s="222"/>
      <c r="AF98" s="222"/>
      <c r="AG98" s="223">
        <f>'4 - ZUŠ nouzové osvětlení'!K32</f>
        <v>0</v>
      </c>
      <c r="AH98" s="224"/>
      <c r="AI98" s="224"/>
      <c r="AJ98" s="224"/>
      <c r="AK98" s="224"/>
      <c r="AL98" s="224"/>
      <c r="AM98" s="224"/>
      <c r="AN98" s="223">
        <f t="shared" si="0"/>
        <v>0</v>
      </c>
      <c r="AO98" s="224"/>
      <c r="AP98" s="224"/>
      <c r="AQ98" s="84" t="s">
        <v>85</v>
      </c>
      <c r="AR98" s="81"/>
      <c r="AS98" s="85">
        <f>'4 - ZUŠ nouzové osvětlení'!K30</f>
        <v>0</v>
      </c>
      <c r="AT98" s="86">
        <f>'4 - ZUŠ nouzové osvětlení'!K31</f>
        <v>0</v>
      </c>
      <c r="AU98" s="86">
        <v>0</v>
      </c>
      <c r="AV98" s="86">
        <f t="shared" si="1"/>
        <v>0</v>
      </c>
      <c r="AW98" s="87">
        <f>'4 - ZUŠ nouzové osvětlení'!T119</f>
        <v>0</v>
      </c>
      <c r="AX98" s="86">
        <f>'4 - ZUŠ nouzové osvětlení'!K35</f>
        <v>0</v>
      </c>
      <c r="AY98" s="86">
        <f>'4 - ZUŠ nouzové osvětlení'!K36</f>
        <v>0</v>
      </c>
      <c r="AZ98" s="86">
        <f>'4 - ZUŠ nouzové osvětlení'!K37</f>
        <v>0</v>
      </c>
      <c r="BA98" s="86">
        <f>'4 - ZUŠ nouzové osvětlení'!K38</f>
        <v>0</v>
      </c>
      <c r="BB98" s="86">
        <f>'4 - ZUŠ nouzové osvětlení'!F35</f>
        <v>0</v>
      </c>
      <c r="BC98" s="86">
        <f>'4 - ZUŠ nouzové osvětlení'!F36</f>
        <v>0</v>
      </c>
      <c r="BD98" s="86">
        <f>'4 - ZUŠ nouzové osvětlení'!F37</f>
        <v>0</v>
      </c>
      <c r="BE98" s="86">
        <f>'4 - ZUŠ nouzové osvětlení'!F38</f>
        <v>0</v>
      </c>
      <c r="BF98" s="88">
        <f>'4 - ZUŠ nouzové osvětlení'!F39</f>
        <v>0</v>
      </c>
      <c r="BT98" s="89" t="s">
        <v>83</v>
      </c>
      <c r="BV98" s="89" t="s">
        <v>80</v>
      </c>
      <c r="BW98" s="89" t="s">
        <v>95</v>
      </c>
      <c r="BX98" s="89" t="s">
        <v>5</v>
      </c>
      <c r="CL98" s="89" t="s">
        <v>1</v>
      </c>
      <c r="CM98" s="89" t="s">
        <v>87</v>
      </c>
    </row>
    <row r="99" spans="1:91" s="7" customFormat="1" ht="16.5" customHeight="1">
      <c r="A99" s="80" t="s">
        <v>82</v>
      </c>
      <c r="B99" s="81"/>
      <c r="C99" s="82"/>
      <c r="D99" s="222" t="s">
        <v>96</v>
      </c>
      <c r="E99" s="222"/>
      <c r="F99" s="222"/>
      <c r="G99" s="222"/>
      <c r="H99" s="222"/>
      <c r="I99" s="83"/>
      <c r="J99" s="222" t="s">
        <v>97</v>
      </c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22"/>
      <c r="Z99" s="222"/>
      <c r="AA99" s="222"/>
      <c r="AB99" s="222"/>
      <c r="AC99" s="222"/>
      <c r="AD99" s="222"/>
      <c r="AE99" s="222"/>
      <c r="AF99" s="222"/>
      <c r="AG99" s="223">
        <f>'5 - Vedlejší rozpočtové n...'!K32</f>
        <v>0</v>
      </c>
      <c r="AH99" s="224"/>
      <c r="AI99" s="224"/>
      <c r="AJ99" s="224"/>
      <c r="AK99" s="224"/>
      <c r="AL99" s="224"/>
      <c r="AM99" s="224"/>
      <c r="AN99" s="223">
        <f t="shared" si="0"/>
        <v>0</v>
      </c>
      <c r="AO99" s="224"/>
      <c r="AP99" s="224"/>
      <c r="AQ99" s="84" t="s">
        <v>85</v>
      </c>
      <c r="AR99" s="81"/>
      <c r="AS99" s="90">
        <f>'5 - Vedlejší rozpočtové n...'!K30</f>
        <v>0</v>
      </c>
      <c r="AT99" s="91">
        <f>'5 - Vedlejší rozpočtové n...'!K31</f>
        <v>0</v>
      </c>
      <c r="AU99" s="91">
        <v>0</v>
      </c>
      <c r="AV99" s="91">
        <f t="shared" si="1"/>
        <v>0</v>
      </c>
      <c r="AW99" s="92">
        <f>'5 - Vedlejší rozpočtové n...'!T118</f>
        <v>0</v>
      </c>
      <c r="AX99" s="91">
        <f>'5 - Vedlejší rozpočtové n...'!K35</f>
        <v>0</v>
      </c>
      <c r="AY99" s="91">
        <f>'5 - Vedlejší rozpočtové n...'!K36</f>
        <v>0</v>
      </c>
      <c r="AZ99" s="91">
        <f>'5 - Vedlejší rozpočtové n...'!K37</f>
        <v>0</v>
      </c>
      <c r="BA99" s="91">
        <f>'5 - Vedlejší rozpočtové n...'!K38</f>
        <v>0</v>
      </c>
      <c r="BB99" s="91">
        <f>'5 - Vedlejší rozpočtové n...'!F35</f>
        <v>0</v>
      </c>
      <c r="BC99" s="91">
        <f>'5 - Vedlejší rozpočtové n...'!F36</f>
        <v>0</v>
      </c>
      <c r="BD99" s="91">
        <f>'5 - Vedlejší rozpočtové n...'!F37</f>
        <v>0</v>
      </c>
      <c r="BE99" s="91">
        <f>'5 - Vedlejší rozpočtové n...'!F38</f>
        <v>0</v>
      </c>
      <c r="BF99" s="93">
        <f>'5 - Vedlejší rozpočtové n...'!F39</f>
        <v>0</v>
      </c>
      <c r="BT99" s="89" t="s">
        <v>83</v>
      </c>
      <c r="BV99" s="89" t="s">
        <v>80</v>
      </c>
      <c r="BW99" s="89" t="s">
        <v>98</v>
      </c>
      <c r="BX99" s="89" t="s">
        <v>5</v>
      </c>
      <c r="CL99" s="89" t="s">
        <v>1</v>
      </c>
      <c r="CM99" s="89" t="s">
        <v>87</v>
      </c>
    </row>
    <row r="100" spans="1:91" s="2" customFormat="1" ht="30" customHeight="1">
      <c r="A100" s="32"/>
      <c r="B100" s="33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3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</row>
    <row r="101" spans="1:91" s="2" customFormat="1" ht="6.95" customHeight="1">
      <c r="A101" s="32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33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</row>
  </sheetData>
  <mergeCells count="58">
    <mergeCell ref="AR2:BG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1 - ZUŠ-učebna v podkroví...'!C2" display="/"/>
    <hyperlink ref="A96" location="'2 - ZUŠ učebna v podkroví...'!C2" display="/"/>
    <hyperlink ref="A97" location="'3 - ZUŠ učebna v podkroví...'!C2" display="/"/>
    <hyperlink ref="A98" location="'4 - ZUŠ nouzové osvětlení'!C2" display="/"/>
    <hyperlink ref="A99" location="'5 - Vedlejší rozpočtové 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4"/>
  <sheetViews>
    <sheetView showGridLines="0" tabSelected="1" topLeftCell="A301" workbookViewId="0">
      <selection activeCell="M313" sqref="M313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46" t="s">
        <v>6</v>
      </c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T2" s="17" t="s">
        <v>86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87</v>
      </c>
    </row>
    <row r="4" spans="1:46" s="1" customFormat="1" ht="24.95" customHeight="1">
      <c r="B4" s="20"/>
      <c r="D4" s="21" t="s">
        <v>99</v>
      </c>
      <c r="M4" s="20"/>
      <c r="N4" s="94" t="s">
        <v>11</v>
      </c>
      <c r="AT4" s="17" t="s">
        <v>3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27" t="s">
        <v>17</v>
      </c>
      <c r="M6" s="20"/>
    </row>
    <row r="7" spans="1:46" s="1" customFormat="1" ht="16.5" customHeight="1">
      <c r="B7" s="20"/>
      <c r="E7" s="247" t="str">
        <f>'Rekapitulace stavby'!K6</f>
        <v>ZUŠ-učebna v podkroví-změna užívání</v>
      </c>
      <c r="F7" s="248"/>
      <c r="G7" s="248"/>
      <c r="H7" s="248"/>
      <c r="M7" s="20"/>
    </row>
    <row r="8" spans="1:46" s="2" customFormat="1" ht="12" customHeight="1">
      <c r="A8" s="32"/>
      <c r="B8" s="33"/>
      <c r="C8" s="32"/>
      <c r="D8" s="27" t="s">
        <v>100</v>
      </c>
      <c r="E8" s="32"/>
      <c r="F8" s="32"/>
      <c r="G8" s="32"/>
      <c r="H8" s="32"/>
      <c r="I8" s="32"/>
      <c r="J8" s="32"/>
      <c r="K8" s="32"/>
      <c r="L8" s="32"/>
      <c r="M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8" t="s">
        <v>101</v>
      </c>
      <c r="F9" s="249"/>
      <c r="G9" s="249"/>
      <c r="H9" s="249"/>
      <c r="I9" s="32"/>
      <c r="J9" s="32"/>
      <c r="K9" s="32"/>
      <c r="L9" s="32"/>
      <c r="M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32"/>
      <c r="M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5" t="str">
        <f>'Rekapitulace stavby'!AN8</f>
        <v>28. 3. 2022</v>
      </c>
      <c r="K12" s="32"/>
      <c r="L12" s="32"/>
      <c r="M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1</v>
      </c>
      <c r="K14" s="32"/>
      <c r="L14" s="32"/>
      <c r="M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1</v>
      </c>
      <c r="K15" s="32"/>
      <c r="L15" s="32"/>
      <c r="M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32"/>
      <c r="M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0" t="str">
        <f>'Rekapitulace stavby'!E14</f>
        <v>Vyplň údaj</v>
      </c>
      <c r="F18" s="230"/>
      <c r="G18" s="230"/>
      <c r="H18" s="230"/>
      <c r="I18" s="27" t="s">
        <v>28</v>
      </c>
      <c r="J18" s="28" t="str">
        <f>'Rekapitulace stavby'!AN14</f>
        <v>Vyplň údaj</v>
      </c>
      <c r="K18" s="32"/>
      <c r="L18" s="32"/>
      <c r="M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1</v>
      </c>
      <c r="K20" s="32"/>
      <c r="L20" s="32"/>
      <c r="M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1</v>
      </c>
      <c r="K21" s="32"/>
      <c r="L21" s="32"/>
      <c r="M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26</v>
      </c>
      <c r="J23" s="25" t="s">
        <v>1</v>
      </c>
      <c r="K23" s="32"/>
      <c r="L23" s="32"/>
      <c r="M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28</v>
      </c>
      <c r="J24" s="25" t="s">
        <v>1</v>
      </c>
      <c r="K24" s="32"/>
      <c r="L24" s="32"/>
      <c r="M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32"/>
      <c r="M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5"/>
      <c r="B27" s="96"/>
      <c r="C27" s="95"/>
      <c r="D27" s="95"/>
      <c r="E27" s="235" t="s">
        <v>1</v>
      </c>
      <c r="F27" s="235"/>
      <c r="G27" s="235"/>
      <c r="H27" s="235"/>
      <c r="I27" s="95"/>
      <c r="J27" s="95"/>
      <c r="K27" s="95"/>
      <c r="L27" s="95"/>
      <c r="M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66"/>
      <c r="M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3"/>
      <c r="C30" s="32"/>
      <c r="D30" s="32"/>
      <c r="E30" s="27" t="s">
        <v>102</v>
      </c>
      <c r="F30" s="32"/>
      <c r="G30" s="32"/>
      <c r="H30" s="32"/>
      <c r="I30" s="32"/>
      <c r="J30" s="32"/>
      <c r="K30" s="98">
        <f>I96</f>
        <v>0</v>
      </c>
      <c r="L30" s="32"/>
      <c r="M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3"/>
      <c r="C31" s="32"/>
      <c r="D31" s="32"/>
      <c r="E31" s="27" t="s">
        <v>103</v>
      </c>
      <c r="F31" s="32"/>
      <c r="G31" s="32"/>
      <c r="H31" s="32"/>
      <c r="I31" s="32"/>
      <c r="J31" s="32"/>
      <c r="K31" s="98">
        <f>J96</f>
        <v>0</v>
      </c>
      <c r="L31" s="32"/>
      <c r="M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99" t="s">
        <v>36</v>
      </c>
      <c r="E32" s="32"/>
      <c r="F32" s="32"/>
      <c r="G32" s="32"/>
      <c r="H32" s="32"/>
      <c r="I32" s="32"/>
      <c r="J32" s="32"/>
      <c r="K32" s="71">
        <f>ROUND(K130, 2)</f>
        <v>0</v>
      </c>
      <c r="L32" s="32"/>
      <c r="M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66"/>
      <c r="M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38</v>
      </c>
      <c r="G34" s="32"/>
      <c r="H34" s="32"/>
      <c r="I34" s="36" t="s">
        <v>37</v>
      </c>
      <c r="J34" s="32"/>
      <c r="K34" s="36" t="s">
        <v>39</v>
      </c>
      <c r="L34" s="32"/>
      <c r="M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0" t="s">
        <v>40</v>
      </c>
      <c r="E35" s="27" t="s">
        <v>41</v>
      </c>
      <c r="F35" s="98">
        <f>ROUND((SUM(BE130:BE353)),  2)</f>
        <v>0</v>
      </c>
      <c r="G35" s="32"/>
      <c r="H35" s="32"/>
      <c r="I35" s="101">
        <v>0.21</v>
      </c>
      <c r="J35" s="32"/>
      <c r="K35" s="98">
        <f>ROUND(((SUM(BE130:BE353))*I35),  2)</f>
        <v>0</v>
      </c>
      <c r="L35" s="32"/>
      <c r="M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42</v>
      </c>
      <c r="F36" s="98">
        <f>ROUND((SUM(BF130:BF353)),  2)</f>
        <v>0</v>
      </c>
      <c r="G36" s="32"/>
      <c r="H36" s="32"/>
      <c r="I36" s="101">
        <v>0.15</v>
      </c>
      <c r="J36" s="32"/>
      <c r="K36" s="98">
        <f>ROUND(((SUM(BF130:BF353))*I36),  2)</f>
        <v>0</v>
      </c>
      <c r="L36" s="32"/>
      <c r="M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43</v>
      </c>
      <c r="F37" s="98">
        <f>ROUND((SUM(BG130:BG353)),  2)</f>
        <v>0</v>
      </c>
      <c r="G37" s="32"/>
      <c r="H37" s="32"/>
      <c r="I37" s="101">
        <v>0.21</v>
      </c>
      <c r="J37" s="32"/>
      <c r="K37" s="98">
        <f>0</f>
        <v>0</v>
      </c>
      <c r="L37" s="32"/>
      <c r="M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44</v>
      </c>
      <c r="F38" s="98">
        <f>ROUND((SUM(BH130:BH353)),  2)</f>
        <v>0</v>
      </c>
      <c r="G38" s="32"/>
      <c r="H38" s="32"/>
      <c r="I38" s="101">
        <v>0.15</v>
      </c>
      <c r="J38" s="32"/>
      <c r="K38" s="98">
        <f>0</f>
        <v>0</v>
      </c>
      <c r="L38" s="32"/>
      <c r="M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45</v>
      </c>
      <c r="F39" s="98">
        <f>ROUND((SUM(BI130:BI353)),  2)</f>
        <v>0</v>
      </c>
      <c r="G39" s="32"/>
      <c r="H39" s="32"/>
      <c r="I39" s="101">
        <v>0</v>
      </c>
      <c r="J39" s="32"/>
      <c r="K39" s="98">
        <f>0</f>
        <v>0</v>
      </c>
      <c r="L39" s="32"/>
      <c r="M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2"/>
      <c r="D41" s="103" t="s">
        <v>46</v>
      </c>
      <c r="E41" s="60"/>
      <c r="F41" s="60"/>
      <c r="G41" s="104" t="s">
        <v>47</v>
      </c>
      <c r="H41" s="105" t="s">
        <v>48</v>
      </c>
      <c r="I41" s="60"/>
      <c r="J41" s="60"/>
      <c r="K41" s="106">
        <f>SUM(K32:K39)</f>
        <v>0</v>
      </c>
      <c r="L41" s="107"/>
      <c r="M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4"/>
      <c r="M50" s="42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 ht="12.75">
      <c r="A61" s="32"/>
      <c r="B61" s="33"/>
      <c r="C61" s="32"/>
      <c r="D61" s="45" t="s">
        <v>51</v>
      </c>
      <c r="E61" s="35"/>
      <c r="F61" s="108" t="s">
        <v>52</v>
      </c>
      <c r="G61" s="45" t="s">
        <v>51</v>
      </c>
      <c r="H61" s="35"/>
      <c r="I61" s="35"/>
      <c r="J61" s="109" t="s">
        <v>52</v>
      </c>
      <c r="K61" s="35"/>
      <c r="L61" s="35"/>
      <c r="M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6"/>
      <c r="M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 ht="12.75">
      <c r="A76" s="32"/>
      <c r="B76" s="33"/>
      <c r="C76" s="32"/>
      <c r="D76" s="45" t="s">
        <v>51</v>
      </c>
      <c r="E76" s="35"/>
      <c r="F76" s="108" t="s">
        <v>52</v>
      </c>
      <c r="G76" s="45" t="s">
        <v>51</v>
      </c>
      <c r="H76" s="35"/>
      <c r="I76" s="35"/>
      <c r="J76" s="109" t="s">
        <v>52</v>
      </c>
      <c r="K76" s="35"/>
      <c r="L76" s="35"/>
      <c r="M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104</v>
      </c>
      <c r="D82" s="32"/>
      <c r="E82" s="32"/>
      <c r="F82" s="32"/>
      <c r="G82" s="32"/>
      <c r="H82" s="32"/>
      <c r="I82" s="32"/>
      <c r="J82" s="32"/>
      <c r="K82" s="32"/>
      <c r="L82" s="32"/>
      <c r="M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7" t="str">
        <f>E7</f>
        <v>ZUŠ-učebna v podkroví-změna užívání</v>
      </c>
      <c r="F85" s="248"/>
      <c r="G85" s="248"/>
      <c r="H85" s="248"/>
      <c r="I85" s="32"/>
      <c r="J85" s="32"/>
      <c r="K85" s="32"/>
      <c r="L85" s="32"/>
      <c r="M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100</v>
      </c>
      <c r="D86" s="32"/>
      <c r="E86" s="32"/>
      <c r="F86" s="32"/>
      <c r="G86" s="32"/>
      <c r="H86" s="32"/>
      <c r="I86" s="32"/>
      <c r="J86" s="32"/>
      <c r="K86" s="32"/>
      <c r="L86" s="32"/>
      <c r="M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8" t="str">
        <f>E9</f>
        <v>1 - ZUŠ-učebna v podkroví-stavební část</v>
      </c>
      <c r="F87" s="249"/>
      <c r="G87" s="249"/>
      <c r="H87" s="249"/>
      <c r="I87" s="32"/>
      <c r="J87" s="32"/>
      <c r="K87" s="32"/>
      <c r="L87" s="32"/>
      <c r="M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nám. A.Jiráska č.p.3, Lanškroun</v>
      </c>
      <c r="G89" s="32"/>
      <c r="H89" s="32"/>
      <c r="I89" s="27" t="s">
        <v>23</v>
      </c>
      <c r="J89" s="55" t="str">
        <f>IF(J12="","",J12)</f>
        <v>28. 3. 2022</v>
      </c>
      <c r="K89" s="32"/>
      <c r="L89" s="32"/>
      <c r="M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25</v>
      </c>
      <c r="D91" s="32"/>
      <c r="E91" s="32"/>
      <c r="F91" s="25" t="str">
        <f>E15</f>
        <v xml:space="preserve"> Město Lanškroun</v>
      </c>
      <c r="G91" s="32"/>
      <c r="H91" s="32"/>
      <c r="I91" s="27" t="s">
        <v>31</v>
      </c>
      <c r="J91" s="30" t="str">
        <f>E21</f>
        <v xml:space="preserve"> </v>
      </c>
      <c r="K91" s="32"/>
      <c r="L91" s="32"/>
      <c r="M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 xml:space="preserve"> ing. Ivana Smolová</v>
      </c>
      <c r="K92" s="32"/>
      <c r="L92" s="32"/>
      <c r="M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0" t="s">
        <v>105</v>
      </c>
      <c r="D94" s="102"/>
      <c r="E94" s="102"/>
      <c r="F94" s="102"/>
      <c r="G94" s="102"/>
      <c r="H94" s="102"/>
      <c r="I94" s="111" t="s">
        <v>106</v>
      </c>
      <c r="J94" s="111" t="s">
        <v>107</v>
      </c>
      <c r="K94" s="111" t="s">
        <v>108</v>
      </c>
      <c r="L94" s="102"/>
      <c r="M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2" t="s">
        <v>109</v>
      </c>
      <c r="D96" s="32"/>
      <c r="E96" s="32"/>
      <c r="F96" s="32"/>
      <c r="G96" s="32"/>
      <c r="H96" s="32"/>
      <c r="I96" s="71">
        <f t="shared" ref="I96:J98" si="0">Q130</f>
        <v>0</v>
      </c>
      <c r="J96" s="71">
        <f t="shared" si="0"/>
        <v>0</v>
      </c>
      <c r="K96" s="71">
        <f>K130</f>
        <v>0</v>
      </c>
      <c r="L96" s="32"/>
      <c r="M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110</v>
      </c>
    </row>
    <row r="97" spans="1:31" s="9" customFormat="1" ht="24.95" customHeight="1">
      <c r="B97" s="113"/>
      <c r="D97" s="114" t="s">
        <v>111</v>
      </c>
      <c r="E97" s="115"/>
      <c r="F97" s="115"/>
      <c r="G97" s="115"/>
      <c r="H97" s="115"/>
      <c r="I97" s="116">
        <f t="shared" si="0"/>
        <v>0</v>
      </c>
      <c r="J97" s="116">
        <f t="shared" si="0"/>
        <v>0</v>
      </c>
      <c r="K97" s="116">
        <f>K131</f>
        <v>0</v>
      </c>
      <c r="M97" s="113"/>
    </row>
    <row r="98" spans="1:31" s="10" customFormat="1" ht="19.899999999999999" customHeight="1">
      <c r="B98" s="117"/>
      <c r="D98" s="118" t="s">
        <v>112</v>
      </c>
      <c r="E98" s="119"/>
      <c r="F98" s="119"/>
      <c r="G98" s="119"/>
      <c r="H98" s="119"/>
      <c r="I98" s="120">
        <f t="shared" si="0"/>
        <v>0</v>
      </c>
      <c r="J98" s="120">
        <f t="shared" si="0"/>
        <v>0</v>
      </c>
      <c r="K98" s="120">
        <f>K132</f>
        <v>0</v>
      </c>
      <c r="M98" s="117"/>
    </row>
    <row r="99" spans="1:31" s="10" customFormat="1" ht="19.899999999999999" customHeight="1">
      <c r="B99" s="117"/>
      <c r="D99" s="118" t="s">
        <v>113</v>
      </c>
      <c r="E99" s="119"/>
      <c r="F99" s="119"/>
      <c r="G99" s="119"/>
      <c r="H99" s="119"/>
      <c r="I99" s="120">
        <f>Q147</f>
        <v>0</v>
      </c>
      <c r="J99" s="120">
        <f>R147</f>
        <v>0</v>
      </c>
      <c r="K99" s="120">
        <f>K147</f>
        <v>0</v>
      </c>
      <c r="M99" s="117"/>
    </row>
    <row r="100" spans="1:31" s="10" customFormat="1" ht="19.899999999999999" customHeight="1">
      <c r="B100" s="117"/>
      <c r="D100" s="118" t="s">
        <v>114</v>
      </c>
      <c r="E100" s="119"/>
      <c r="F100" s="119"/>
      <c r="G100" s="119"/>
      <c r="H100" s="119"/>
      <c r="I100" s="120">
        <f>Q165</f>
        <v>0</v>
      </c>
      <c r="J100" s="120">
        <f>R165</f>
        <v>0</v>
      </c>
      <c r="K100" s="120">
        <f>K165</f>
        <v>0</v>
      </c>
      <c r="M100" s="117"/>
    </row>
    <row r="101" spans="1:31" s="10" customFormat="1" ht="19.899999999999999" customHeight="1">
      <c r="B101" s="117"/>
      <c r="D101" s="118" t="s">
        <v>115</v>
      </c>
      <c r="E101" s="119"/>
      <c r="F101" s="119"/>
      <c r="G101" s="119"/>
      <c r="H101" s="119"/>
      <c r="I101" s="120">
        <f>Q190</f>
        <v>0</v>
      </c>
      <c r="J101" s="120">
        <f>R190</f>
        <v>0</v>
      </c>
      <c r="K101" s="120">
        <f>K190</f>
        <v>0</v>
      </c>
      <c r="M101" s="117"/>
    </row>
    <row r="102" spans="1:31" s="10" customFormat="1" ht="19.899999999999999" customHeight="1">
      <c r="B102" s="117"/>
      <c r="D102" s="118" t="s">
        <v>116</v>
      </c>
      <c r="E102" s="119"/>
      <c r="F102" s="119"/>
      <c r="G102" s="119"/>
      <c r="H102" s="119"/>
      <c r="I102" s="120">
        <f>Q203</f>
        <v>0</v>
      </c>
      <c r="J102" s="120">
        <f>R203</f>
        <v>0</v>
      </c>
      <c r="K102" s="120">
        <f>K203</f>
        <v>0</v>
      </c>
      <c r="M102" s="117"/>
    </row>
    <row r="103" spans="1:31" s="10" customFormat="1" ht="19.899999999999999" customHeight="1">
      <c r="B103" s="117"/>
      <c r="D103" s="118" t="s">
        <v>117</v>
      </c>
      <c r="E103" s="119"/>
      <c r="F103" s="119"/>
      <c r="G103" s="119"/>
      <c r="H103" s="119"/>
      <c r="I103" s="120">
        <f>Q207</f>
        <v>0</v>
      </c>
      <c r="J103" s="120">
        <f>R207</f>
        <v>0</v>
      </c>
      <c r="K103" s="120">
        <f>K207</f>
        <v>0</v>
      </c>
      <c r="M103" s="117"/>
    </row>
    <row r="104" spans="1:31" s="9" customFormat="1" ht="24.95" customHeight="1">
      <c r="B104" s="113"/>
      <c r="D104" s="114" t="s">
        <v>118</v>
      </c>
      <c r="E104" s="115"/>
      <c r="F104" s="115"/>
      <c r="G104" s="115"/>
      <c r="H104" s="115"/>
      <c r="I104" s="116">
        <f>Q214</f>
        <v>0</v>
      </c>
      <c r="J104" s="116">
        <f>R214</f>
        <v>0</v>
      </c>
      <c r="K104" s="116">
        <f>K214</f>
        <v>0</v>
      </c>
      <c r="M104" s="113"/>
    </row>
    <row r="105" spans="1:31" s="10" customFormat="1" ht="19.899999999999999" customHeight="1">
      <c r="B105" s="117"/>
      <c r="D105" s="118" t="s">
        <v>119</v>
      </c>
      <c r="E105" s="119"/>
      <c r="F105" s="119"/>
      <c r="G105" s="119"/>
      <c r="H105" s="119"/>
      <c r="I105" s="120">
        <f>Q215</f>
        <v>0</v>
      </c>
      <c r="J105" s="120">
        <f>R215</f>
        <v>0</v>
      </c>
      <c r="K105" s="120">
        <f>K215</f>
        <v>0</v>
      </c>
      <c r="M105" s="117"/>
    </row>
    <row r="106" spans="1:31" s="10" customFormat="1" ht="19.899999999999999" customHeight="1">
      <c r="B106" s="117"/>
      <c r="D106" s="118" t="s">
        <v>120</v>
      </c>
      <c r="E106" s="119"/>
      <c r="F106" s="119"/>
      <c r="G106" s="119"/>
      <c r="H106" s="119"/>
      <c r="I106" s="120">
        <f>Q231</f>
        <v>0</v>
      </c>
      <c r="J106" s="120">
        <f>R231</f>
        <v>0</v>
      </c>
      <c r="K106" s="120">
        <f>K231</f>
        <v>0</v>
      </c>
      <c r="M106" s="117"/>
    </row>
    <row r="107" spans="1:31" s="10" customFormat="1" ht="19.899999999999999" customHeight="1">
      <c r="B107" s="117"/>
      <c r="D107" s="118" t="s">
        <v>121</v>
      </c>
      <c r="E107" s="119"/>
      <c r="F107" s="119"/>
      <c r="G107" s="119"/>
      <c r="H107" s="119"/>
      <c r="I107" s="120">
        <f>Q246</f>
        <v>0</v>
      </c>
      <c r="J107" s="120">
        <f>R246</f>
        <v>0</v>
      </c>
      <c r="K107" s="120">
        <f>K246</f>
        <v>0</v>
      </c>
      <c r="M107" s="117"/>
    </row>
    <row r="108" spans="1:31" s="10" customFormat="1" ht="19.899999999999999" customHeight="1">
      <c r="B108" s="117"/>
      <c r="D108" s="118" t="s">
        <v>122</v>
      </c>
      <c r="E108" s="119"/>
      <c r="F108" s="119"/>
      <c r="G108" s="119"/>
      <c r="H108" s="119"/>
      <c r="I108" s="120">
        <f>Q304</f>
        <v>0</v>
      </c>
      <c r="J108" s="120">
        <f>R304</f>
        <v>0</v>
      </c>
      <c r="K108" s="120">
        <f>K304</f>
        <v>0</v>
      </c>
      <c r="M108" s="117"/>
    </row>
    <row r="109" spans="1:31" s="10" customFormat="1" ht="19.899999999999999" customHeight="1">
      <c r="B109" s="117"/>
      <c r="D109" s="118" t="s">
        <v>123</v>
      </c>
      <c r="E109" s="119"/>
      <c r="F109" s="119"/>
      <c r="G109" s="119"/>
      <c r="H109" s="119"/>
      <c r="I109" s="120">
        <f>Q320</f>
        <v>0</v>
      </c>
      <c r="J109" s="120">
        <f>R320</f>
        <v>0</v>
      </c>
      <c r="K109" s="120">
        <f>K320</f>
        <v>0</v>
      </c>
      <c r="M109" s="117"/>
    </row>
    <row r="110" spans="1:31" s="10" customFormat="1" ht="19.899999999999999" customHeight="1">
      <c r="B110" s="117"/>
      <c r="D110" s="118" t="s">
        <v>124</v>
      </c>
      <c r="E110" s="119"/>
      <c r="F110" s="119"/>
      <c r="G110" s="119"/>
      <c r="H110" s="119"/>
      <c r="I110" s="120">
        <f>Q344</f>
        <v>0</v>
      </c>
      <c r="J110" s="120">
        <f>R344</f>
        <v>0</v>
      </c>
      <c r="K110" s="120">
        <f>K344</f>
        <v>0</v>
      </c>
      <c r="M110" s="117"/>
    </row>
    <row r="111" spans="1:31" s="2" customFormat="1" ht="21.7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6" spans="1:31" s="2" customFormat="1" ht="6.95" customHeight="1">
      <c r="A116" s="32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24.95" customHeight="1">
      <c r="A117" s="32"/>
      <c r="B117" s="33"/>
      <c r="C117" s="21" t="s">
        <v>125</v>
      </c>
      <c r="D117" s="32"/>
      <c r="E117" s="32"/>
      <c r="F117" s="32"/>
      <c r="G117" s="32"/>
      <c r="H117" s="32"/>
      <c r="I117" s="32"/>
      <c r="J117" s="32"/>
      <c r="K117" s="32"/>
      <c r="L117" s="32"/>
      <c r="M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2" customHeight="1">
      <c r="A119" s="32"/>
      <c r="B119" s="33"/>
      <c r="C119" s="27" t="s">
        <v>17</v>
      </c>
      <c r="D119" s="32"/>
      <c r="E119" s="32"/>
      <c r="F119" s="32"/>
      <c r="G119" s="32"/>
      <c r="H119" s="32"/>
      <c r="I119" s="32"/>
      <c r="J119" s="32"/>
      <c r="K119" s="32"/>
      <c r="L119" s="32"/>
      <c r="M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6.5" customHeight="1">
      <c r="A120" s="32"/>
      <c r="B120" s="33"/>
      <c r="C120" s="32"/>
      <c r="D120" s="32"/>
      <c r="E120" s="247" t="str">
        <f>E7</f>
        <v>ZUŠ-učebna v podkroví-změna užívání</v>
      </c>
      <c r="F120" s="248"/>
      <c r="G120" s="248"/>
      <c r="H120" s="248"/>
      <c r="I120" s="32"/>
      <c r="J120" s="32"/>
      <c r="K120" s="32"/>
      <c r="L120" s="32"/>
      <c r="M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100</v>
      </c>
      <c r="D121" s="32"/>
      <c r="E121" s="32"/>
      <c r="F121" s="32"/>
      <c r="G121" s="32"/>
      <c r="H121" s="32"/>
      <c r="I121" s="32"/>
      <c r="J121" s="32"/>
      <c r="K121" s="32"/>
      <c r="L121" s="32"/>
      <c r="M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2"/>
      <c r="D122" s="32"/>
      <c r="E122" s="208" t="str">
        <f>E9</f>
        <v>1 - ZUŠ-učebna v podkroví-stavební část</v>
      </c>
      <c r="F122" s="249"/>
      <c r="G122" s="249"/>
      <c r="H122" s="249"/>
      <c r="I122" s="32"/>
      <c r="J122" s="32"/>
      <c r="K122" s="32"/>
      <c r="L122" s="32"/>
      <c r="M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21</v>
      </c>
      <c r="D124" s="32"/>
      <c r="E124" s="32"/>
      <c r="F124" s="25" t="str">
        <f>F12</f>
        <v>nám. A.Jiráska č.p.3, Lanškroun</v>
      </c>
      <c r="G124" s="32"/>
      <c r="H124" s="32"/>
      <c r="I124" s="27" t="s">
        <v>23</v>
      </c>
      <c r="J124" s="55" t="str">
        <f>IF(J12="","",J12)</f>
        <v>28. 3. 2022</v>
      </c>
      <c r="K124" s="32"/>
      <c r="L124" s="32"/>
      <c r="M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7" t="s">
        <v>25</v>
      </c>
      <c r="D126" s="32"/>
      <c r="E126" s="32"/>
      <c r="F126" s="25" t="str">
        <f>E15</f>
        <v xml:space="preserve"> Město Lanškroun</v>
      </c>
      <c r="G126" s="32"/>
      <c r="H126" s="32"/>
      <c r="I126" s="27" t="s">
        <v>31</v>
      </c>
      <c r="J126" s="30" t="str">
        <f>E21</f>
        <v xml:space="preserve"> </v>
      </c>
      <c r="K126" s="32"/>
      <c r="L126" s="32"/>
      <c r="M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2" customHeight="1">
      <c r="A127" s="32"/>
      <c r="B127" s="33"/>
      <c r="C127" s="27" t="s">
        <v>29</v>
      </c>
      <c r="D127" s="32"/>
      <c r="E127" s="32"/>
      <c r="F127" s="25" t="str">
        <f>IF(E18="","",E18)</f>
        <v>Vyplň údaj</v>
      </c>
      <c r="G127" s="32"/>
      <c r="H127" s="32"/>
      <c r="I127" s="27" t="s">
        <v>33</v>
      </c>
      <c r="J127" s="30" t="str">
        <f>E24</f>
        <v xml:space="preserve"> ing. Ivana Smolová</v>
      </c>
      <c r="K127" s="32"/>
      <c r="L127" s="32"/>
      <c r="M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0.35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1" customFormat="1" ht="29.25" customHeight="1">
      <c r="A129" s="121"/>
      <c r="B129" s="122"/>
      <c r="C129" s="123" t="s">
        <v>126</v>
      </c>
      <c r="D129" s="124" t="s">
        <v>61</v>
      </c>
      <c r="E129" s="124" t="s">
        <v>57</v>
      </c>
      <c r="F129" s="124" t="s">
        <v>58</v>
      </c>
      <c r="G129" s="124" t="s">
        <v>127</v>
      </c>
      <c r="H129" s="124" t="s">
        <v>128</v>
      </c>
      <c r="I129" s="124" t="s">
        <v>129</v>
      </c>
      <c r="J129" s="124" t="s">
        <v>130</v>
      </c>
      <c r="K129" s="124" t="s">
        <v>108</v>
      </c>
      <c r="L129" s="125" t="s">
        <v>131</v>
      </c>
      <c r="M129" s="126"/>
      <c r="N129" s="62" t="s">
        <v>1</v>
      </c>
      <c r="O129" s="63" t="s">
        <v>40</v>
      </c>
      <c r="P129" s="63" t="s">
        <v>132</v>
      </c>
      <c r="Q129" s="63" t="s">
        <v>133</v>
      </c>
      <c r="R129" s="63" t="s">
        <v>134</v>
      </c>
      <c r="S129" s="63" t="s">
        <v>135</v>
      </c>
      <c r="T129" s="63" t="s">
        <v>136</v>
      </c>
      <c r="U129" s="63" t="s">
        <v>137</v>
      </c>
      <c r="V129" s="63" t="s">
        <v>138</v>
      </c>
      <c r="W129" s="63" t="s">
        <v>139</v>
      </c>
      <c r="X129" s="64" t="s">
        <v>140</v>
      </c>
      <c r="Y129" s="121"/>
      <c r="Z129" s="121"/>
      <c r="AA129" s="121"/>
      <c r="AB129" s="121"/>
      <c r="AC129" s="121"/>
      <c r="AD129" s="121"/>
      <c r="AE129" s="121"/>
    </row>
    <row r="130" spans="1:65" s="2" customFormat="1" ht="22.9" customHeight="1">
      <c r="A130" s="32"/>
      <c r="B130" s="33"/>
      <c r="C130" s="69" t="s">
        <v>141</v>
      </c>
      <c r="D130" s="32"/>
      <c r="E130" s="32"/>
      <c r="F130" s="32"/>
      <c r="G130" s="32"/>
      <c r="H130" s="32"/>
      <c r="I130" s="32"/>
      <c r="J130" s="32"/>
      <c r="K130" s="127">
        <f>BK130</f>
        <v>0</v>
      </c>
      <c r="L130" s="32"/>
      <c r="M130" s="33"/>
      <c r="N130" s="65"/>
      <c r="O130" s="56"/>
      <c r="P130" s="66"/>
      <c r="Q130" s="128">
        <f>Q131+Q214</f>
        <v>0</v>
      </c>
      <c r="R130" s="128">
        <f>R131+R214</f>
        <v>0</v>
      </c>
      <c r="S130" s="66"/>
      <c r="T130" s="129">
        <f>T131+T214</f>
        <v>0</v>
      </c>
      <c r="U130" s="66"/>
      <c r="V130" s="129">
        <f>V131+V214</f>
        <v>5.582504158099999</v>
      </c>
      <c r="W130" s="66"/>
      <c r="X130" s="130">
        <f>X131+X214</f>
        <v>2.7646000000000006</v>
      </c>
      <c r="Y130" s="32"/>
      <c r="Z130" s="32"/>
      <c r="AA130" s="32"/>
      <c r="AB130" s="32"/>
      <c r="AC130" s="32"/>
      <c r="AD130" s="32"/>
      <c r="AE130" s="32"/>
      <c r="AT130" s="17" t="s">
        <v>77</v>
      </c>
      <c r="AU130" s="17" t="s">
        <v>110</v>
      </c>
      <c r="BK130" s="131">
        <f>BK131+BK214</f>
        <v>0</v>
      </c>
    </row>
    <row r="131" spans="1:65" s="12" customFormat="1" ht="25.9" customHeight="1">
      <c r="B131" s="132"/>
      <c r="D131" s="133" t="s">
        <v>77</v>
      </c>
      <c r="E131" s="134" t="s">
        <v>142</v>
      </c>
      <c r="F131" s="134" t="s">
        <v>143</v>
      </c>
      <c r="I131" s="135"/>
      <c r="J131" s="135"/>
      <c r="K131" s="136">
        <f>BK131</f>
        <v>0</v>
      </c>
      <c r="M131" s="132"/>
      <c r="N131" s="137"/>
      <c r="O131" s="138"/>
      <c r="P131" s="138"/>
      <c r="Q131" s="139">
        <f>Q132+Q147+Q165+Q190+Q203+Q207</f>
        <v>0</v>
      </c>
      <c r="R131" s="139">
        <f>R132+R147+R165+R190+R203+R207</f>
        <v>0</v>
      </c>
      <c r="S131" s="138"/>
      <c r="T131" s="140">
        <f>T132+T147+T165+T190+T203+T207</f>
        <v>0</v>
      </c>
      <c r="U131" s="138"/>
      <c r="V131" s="140">
        <f>V132+V147+V165+V190+V203+V207</f>
        <v>2.5276537079999994</v>
      </c>
      <c r="W131" s="138"/>
      <c r="X131" s="141">
        <f>X132+X147+X165+X190+X203+X207</f>
        <v>2.3193500000000005</v>
      </c>
      <c r="AR131" s="133" t="s">
        <v>83</v>
      </c>
      <c r="AT131" s="142" t="s">
        <v>77</v>
      </c>
      <c r="AU131" s="142" t="s">
        <v>78</v>
      </c>
      <c r="AY131" s="133" t="s">
        <v>144</v>
      </c>
      <c r="BK131" s="143">
        <f>BK132+BK147+BK165+BK190+BK203+BK207</f>
        <v>0</v>
      </c>
    </row>
    <row r="132" spans="1:65" s="12" customFormat="1" ht="22.9" customHeight="1">
      <c r="B132" s="132"/>
      <c r="D132" s="133" t="s">
        <v>77</v>
      </c>
      <c r="E132" s="144" t="s">
        <v>90</v>
      </c>
      <c r="F132" s="144" t="s">
        <v>145</v>
      </c>
      <c r="I132" s="135"/>
      <c r="J132" s="135"/>
      <c r="K132" s="145">
        <f>BK132</f>
        <v>0</v>
      </c>
      <c r="M132" s="132"/>
      <c r="N132" s="137"/>
      <c r="O132" s="138"/>
      <c r="P132" s="138"/>
      <c r="Q132" s="139">
        <f>SUM(Q133:Q146)</f>
        <v>0</v>
      </c>
      <c r="R132" s="139">
        <f>SUM(R133:R146)</f>
        <v>0</v>
      </c>
      <c r="S132" s="138"/>
      <c r="T132" s="140">
        <f>SUM(T133:T146)</f>
        <v>0</v>
      </c>
      <c r="U132" s="138"/>
      <c r="V132" s="140">
        <f>SUM(V133:V146)</f>
        <v>0.63125760999999991</v>
      </c>
      <c r="W132" s="138"/>
      <c r="X132" s="141">
        <f>SUM(X133:X146)</f>
        <v>0</v>
      </c>
      <c r="AR132" s="133" t="s">
        <v>83</v>
      </c>
      <c r="AT132" s="142" t="s">
        <v>77</v>
      </c>
      <c r="AU132" s="142" t="s">
        <v>83</v>
      </c>
      <c r="AY132" s="133" t="s">
        <v>144</v>
      </c>
      <c r="BK132" s="143">
        <f>SUM(BK133:BK146)</f>
        <v>0</v>
      </c>
    </row>
    <row r="133" spans="1:65" s="2" customFormat="1" ht="24.2" customHeight="1">
      <c r="A133" s="32"/>
      <c r="B133" s="146"/>
      <c r="C133" s="147" t="s">
        <v>83</v>
      </c>
      <c r="D133" s="147" t="s">
        <v>146</v>
      </c>
      <c r="E133" s="148" t="s">
        <v>147</v>
      </c>
      <c r="F133" s="149" t="s">
        <v>148</v>
      </c>
      <c r="G133" s="150" t="s">
        <v>149</v>
      </c>
      <c r="H133" s="151">
        <v>3.4000000000000002E-2</v>
      </c>
      <c r="I133" s="152"/>
      <c r="J133" s="152"/>
      <c r="K133" s="153">
        <f>ROUND(P133*H133,2)</f>
        <v>0</v>
      </c>
      <c r="L133" s="149" t="s">
        <v>150</v>
      </c>
      <c r="M133" s="33"/>
      <c r="N133" s="154" t="s">
        <v>1</v>
      </c>
      <c r="O133" s="155" t="s">
        <v>41</v>
      </c>
      <c r="P133" s="156">
        <f>I133+J133</f>
        <v>0</v>
      </c>
      <c r="Q133" s="156">
        <f>ROUND(I133*H133,2)</f>
        <v>0</v>
      </c>
      <c r="R133" s="156">
        <f>ROUND(J133*H133,2)</f>
        <v>0</v>
      </c>
      <c r="S133" s="58"/>
      <c r="T133" s="157">
        <f>S133*H133</f>
        <v>0</v>
      </c>
      <c r="U133" s="157">
        <v>1.0900000000000001</v>
      </c>
      <c r="V133" s="157">
        <f>U133*H133</f>
        <v>3.7060000000000003E-2</v>
      </c>
      <c r="W133" s="157">
        <v>0</v>
      </c>
      <c r="X133" s="158">
        <f>W133*H133</f>
        <v>0</v>
      </c>
      <c r="Y133" s="32"/>
      <c r="Z133" s="32"/>
      <c r="AA133" s="32"/>
      <c r="AB133" s="32"/>
      <c r="AC133" s="32"/>
      <c r="AD133" s="32"/>
      <c r="AE133" s="32"/>
      <c r="AR133" s="159" t="s">
        <v>93</v>
      </c>
      <c r="AT133" s="159" t="s">
        <v>146</v>
      </c>
      <c r="AU133" s="159" t="s">
        <v>87</v>
      </c>
      <c r="AY133" s="17" t="s">
        <v>144</v>
      </c>
      <c r="BE133" s="160">
        <f>IF(O133="základní",K133,0)</f>
        <v>0</v>
      </c>
      <c r="BF133" s="160">
        <f>IF(O133="snížená",K133,0)</f>
        <v>0</v>
      </c>
      <c r="BG133" s="160">
        <f>IF(O133="zákl. přenesená",K133,0)</f>
        <v>0</v>
      </c>
      <c r="BH133" s="160">
        <f>IF(O133="sníž. přenesená",K133,0)</f>
        <v>0</v>
      </c>
      <c r="BI133" s="160">
        <f>IF(O133="nulová",K133,0)</f>
        <v>0</v>
      </c>
      <c r="BJ133" s="17" t="s">
        <v>83</v>
      </c>
      <c r="BK133" s="160">
        <f>ROUND(P133*H133,2)</f>
        <v>0</v>
      </c>
      <c r="BL133" s="17" t="s">
        <v>93</v>
      </c>
      <c r="BM133" s="159" t="s">
        <v>151</v>
      </c>
    </row>
    <row r="134" spans="1:65" s="2" customFormat="1" ht="19.5">
      <c r="A134" s="32"/>
      <c r="B134" s="33"/>
      <c r="C134" s="32"/>
      <c r="D134" s="161" t="s">
        <v>152</v>
      </c>
      <c r="E134" s="32"/>
      <c r="F134" s="162" t="s">
        <v>153</v>
      </c>
      <c r="G134" s="32"/>
      <c r="H134" s="32"/>
      <c r="I134" s="163"/>
      <c r="J134" s="163"/>
      <c r="K134" s="32"/>
      <c r="L134" s="32"/>
      <c r="M134" s="33"/>
      <c r="N134" s="164"/>
      <c r="O134" s="165"/>
      <c r="P134" s="58"/>
      <c r="Q134" s="58"/>
      <c r="R134" s="58"/>
      <c r="S134" s="58"/>
      <c r="T134" s="58"/>
      <c r="U134" s="58"/>
      <c r="V134" s="58"/>
      <c r="W134" s="58"/>
      <c r="X134" s="59"/>
      <c r="Y134" s="32"/>
      <c r="Z134" s="32"/>
      <c r="AA134" s="32"/>
      <c r="AB134" s="32"/>
      <c r="AC134" s="32"/>
      <c r="AD134" s="32"/>
      <c r="AE134" s="32"/>
      <c r="AT134" s="17" t="s">
        <v>152</v>
      </c>
      <c r="AU134" s="17" t="s">
        <v>87</v>
      </c>
    </row>
    <row r="135" spans="1:65" s="13" customFormat="1" ht="11.25">
      <c r="B135" s="166"/>
      <c r="D135" s="161" t="s">
        <v>154</v>
      </c>
      <c r="E135" s="167" t="s">
        <v>1</v>
      </c>
      <c r="F135" s="168" t="s">
        <v>155</v>
      </c>
      <c r="H135" s="169">
        <v>3.4000000000000002E-2</v>
      </c>
      <c r="I135" s="170"/>
      <c r="J135" s="170"/>
      <c r="M135" s="166"/>
      <c r="N135" s="171"/>
      <c r="O135" s="172"/>
      <c r="P135" s="172"/>
      <c r="Q135" s="172"/>
      <c r="R135" s="172"/>
      <c r="S135" s="172"/>
      <c r="T135" s="172"/>
      <c r="U135" s="172"/>
      <c r="V135" s="172"/>
      <c r="W135" s="172"/>
      <c r="X135" s="173"/>
      <c r="AT135" s="167" t="s">
        <v>154</v>
      </c>
      <c r="AU135" s="167" t="s">
        <v>87</v>
      </c>
      <c r="AV135" s="13" t="s">
        <v>87</v>
      </c>
      <c r="AW135" s="13" t="s">
        <v>4</v>
      </c>
      <c r="AX135" s="13" t="s">
        <v>83</v>
      </c>
      <c r="AY135" s="167" t="s">
        <v>144</v>
      </c>
    </row>
    <row r="136" spans="1:65" s="2" customFormat="1" ht="24">
      <c r="A136" s="32"/>
      <c r="B136" s="146"/>
      <c r="C136" s="147" t="s">
        <v>87</v>
      </c>
      <c r="D136" s="147" t="s">
        <v>146</v>
      </c>
      <c r="E136" s="148" t="s">
        <v>156</v>
      </c>
      <c r="F136" s="149" t="s">
        <v>157</v>
      </c>
      <c r="G136" s="150" t="s">
        <v>158</v>
      </c>
      <c r="H136" s="151">
        <v>3.2250000000000001</v>
      </c>
      <c r="I136" s="152"/>
      <c r="J136" s="152"/>
      <c r="K136" s="153">
        <f>ROUND(P136*H136,2)</f>
        <v>0</v>
      </c>
      <c r="L136" s="149" t="s">
        <v>150</v>
      </c>
      <c r="M136" s="33"/>
      <c r="N136" s="154" t="s">
        <v>1</v>
      </c>
      <c r="O136" s="155" t="s">
        <v>41</v>
      </c>
      <c r="P136" s="156">
        <f>I136+J136</f>
        <v>0</v>
      </c>
      <c r="Q136" s="156">
        <f>ROUND(I136*H136,2)</f>
        <v>0</v>
      </c>
      <c r="R136" s="156">
        <f>ROUND(J136*H136,2)</f>
        <v>0</v>
      </c>
      <c r="S136" s="58"/>
      <c r="T136" s="157">
        <f>S136*H136</f>
        <v>0</v>
      </c>
      <c r="U136" s="157">
        <v>2.8570000000000002E-2</v>
      </c>
      <c r="V136" s="157">
        <f>U136*H136</f>
        <v>9.2138250000000005E-2</v>
      </c>
      <c r="W136" s="157">
        <v>0</v>
      </c>
      <c r="X136" s="158">
        <f>W136*H136</f>
        <v>0</v>
      </c>
      <c r="Y136" s="32"/>
      <c r="Z136" s="32"/>
      <c r="AA136" s="32"/>
      <c r="AB136" s="32"/>
      <c r="AC136" s="32"/>
      <c r="AD136" s="32"/>
      <c r="AE136" s="32"/>
      <c r="AR136" s="159" t="s">
        <v>93</v>
      </c>
      <c r="AT136" s="159" t="s">
        <v>146</v>
      </c>
      <c r="AU136" s="159" t="s">
        <v>87</v>
      </c>
      <c r="AY136" s="17" t="s">
        <v>144</v>
      </c>
      <c r="BE136" s="160">
        <f>IF(O136="základní",K136,0)</f>
        <v>0</v>
      </c>
      <c r="BF136" s="160">
        <f>IF(O136="snížená",K136,0)</f>
        <v>0</v>
      </c>
      <c r="BG136" s="160">
        <f>IF(O136="zákl. přenesená",K136,0)</f>
        <v>0</v>
      </c>
      <c r="BH136" s="160">
        <f>IF(O136="sníž. přenesená",K136,0)</f>
        <v>0</v>
      </c>
      <c r="BI136" s="160">
        <f>IF(O136="nulová",K136,0)</f>
        <v>0</v>
      </c>
      <c r="BJ136" s="17" t="s">
        <v>83</v>
      </c>
      <c r="BK136" s="160">
        <f>ROUND(P136*H136,2)</f>
        <v>0</v>
      </c>
      <c r="BL136" s="17" t="s">
        <v>93</v>
      </c>
      <c r="BM136" s="159" t="s">
        <v>159</v>
      </c>
    </row>
    <row r="137" spans="1:65" s="2" customFormat="1" ht="19.5">
      <c r="A137" s="32"/>
      <c r="B137" s="33"/>
      <c r="C137" s="32"/>
      <c r="D137" s="161" t="s">
        <v>152</v>
      </c>
      <c r="E137" s="32"/>
      <c r="F137" s="162" t="s">
        <v>160</v>
      </c>
      <c r="G137" s="32"/>
      <c r="H137" s="32"/>
      <c r="I137" s="163"/>
      <c r="J137" s="163"/>
      <c r="K137" s="32"/>
      <c r="L137" s="32"/>
      <c r="M137" s="33"/>
      <c r="N137" s="164"/>
      <c r="O137" s="165"/>
      <c r="P137" s="58"/>
      <c r="Q137" s="58"/>
      <c r="R137" s="58"/>
      <c r="S137" s="58"/>
      <c r="T137" s="58"/>
      <c r="U137" s="58"/>
      <c r="V137" s="58"/>
      <c r="W137" s="58"/>
      <c r="X137" s="59"/>
      <c r="Y137" s="32"/>
      <c r="Z137" s="32"/>
      <c r="AA137" s="32"/>
      <c r="AB137" s="32"/>
      <c r="AC137" s="32"/>
      <c r="AD137" s="32"/>
      <c r="AE137" s="32"/>
      <c r="AT137" s="17" t="s">
        <v>152</v>
      </c>
      <c r="AU137" s="17" t="s">
        <v>87</v>
      </c>
    </row>
    <row r="138" spans="1:65" s="13" customFormat="1" ht="11.25">
      <c r="B138" s="166"/>
      <c r="D138" s="161" t="s">
        <v>154</v>
      </c>
      <c r="E138" s="167" t="s">
        <v>1</v>
      </c>
      <c r="F138" s="168" t="s">
        <v>161</v>
      </c>
      <c r="H138" s="169">
        <v>2.25</v>
      </c>
      <c r="I138" s="170"/>
      <c r="J138" s="170"/>
      <c r="M138" s="166"/>
      <c r="N138" s="171"/>
      <c r="O138" s="172"/>
      <c r="P138" s="172"/>
      <c r="Q138" s="172"/>
      <c r="R138" s="172"/>
      <c r="S138" s="172"/>
      <c r="T138" s="172"/>
      <c r="U138" s="172"/>
      <c r="V138" s="172"/>
      <c r="W138" s="172"/>
      <c r="X138" s="173"/>
      <c r="AT138" s="167" t="s">
        <v>154</v>
      </c>
      <c r="AU138" s="167" t="s">
        <v>87</v>
      </c>
      <c r="AV138" s="13" t="s">
        <v>87</v>
      </c>
      <c r="AW138" s="13" t="s">
        <v>4</v>
      </c>
      <c r="AX138" s="13" t="s">
        <v>78</v>
      </c>
      <c r="AY138" s="167" t="s">
        <v>144</v>
      </c>
    </row>
    <row r="139" spans="1:65" s="13" customFormat="1" ht="11.25">
      <c r="B139" s="166"/>
      <c r="D139" s="161" t="s">
        <v>154</v>
      </c>
      <c r="E139" s="167" t="s">
        <v>1</v>
      </c>
      <c r="F139" s="168" t="s">
        <v>162</v>
      </c>
      <c r="H139" s="169">
        <v>0.97499999999999998</v>
      </c>
      <c r="I139" s="170"/>
      <c r="J139" s="170"/>
      <c r="M139" s="166"/>
      <c r="N139" s="171"/>
      <c r="O139" s="172"/>
      <c r="P139" s="172"/>
      <c r="Q139" s="172"/>
      <c r="R139" s="172"/>
      <c r="S139" s="172"/>
      <c r="T139" s="172"/>
      <c r="U139" s="172"/>
      <c r="V139" s="172"/>
      <c r="W139" s="172"/>
      <c r="X139" s="173"/>
      <c r="AT139" s="167" t="s">
        <v>154</v>
      </c>
      <c r="AU139" s="167" t="s">
        <v>87</v>
      </c>
      <c r="AV139" s="13" t="s">
        <v>87</v>
      </c>
      <c r="AW139" s="13" t="s">
        <v>4</v>
      </c>
      <c r="AX139" s="13" t="s">
        <v>78</v>
      </c>
      <c r="AY139" s="167" t="s">
        <v>144</v>
      </c>
    </row>
    <row r="140" spans="1:65" s="14" customFormat="1" ht="11.25">
      <c r="B140" s="174"/>
      <c r="D140" s="161" t="s">
        <v>154</v>
      </c>
      <c r="E140" s="175" t="s">
        <v>1</v>
      </c>
      <c r="F140" s="176" t="s">
        <v>163</v>
      </c>
      <c r="H140" s="177">
        <v>3.2250000000000001</v>
      </c>
      <c r="I140" s="178"/>
      <c r="J140" s="178"/>
      <c r="M140" s="174"/>
      <c r="N140" s="179"/>
      <c r="O140" s="180"/>
      <c r="P140" s="180"/>
      <c r="Q140" s="180"/>
      <c r="R140" s="180"/>
      <c r="S140" s="180"/>
      <c r="T140" s="180"/>
      <c r="U140" s="180"/>
      <c r="V140" s="180"/>
      <c r="W140" s="180"/>
      <c r="X140" s="181"/>
      <c r="AT140" s="175" t="s">
        <v>154</v>
      </c>
      <c r="AU140" s="175" t="s">
        <v>87</v>
      </c>
      <c r="AV140" s="14" t="s">
        <v>93</v>
      </c>
      <c r="AW140" s="14" t="s">
        <v>4</v>
      </c>
      <c r="AX140" s="14" t="s">
        <v>83</v>
      </c>
      <c r="AY140" s="175" t="s">
        <v>144</v>
      </c>
    </row>
    <row r="141" spans="1:65" s="2" customFormat="1" ht="24.2" customHeight="1">
      <c r="A141" s="32"/>
      <c r="B141" s="146"/>
      <c r="C141" s="147" t="s">
        <v>90</v>
      </c>
      <c r="D141" s="147" t="s">
        <v>146</v>
      </c>
      <c r="E141" s="148" t="s">
        <v>164</v>
      </c>
      <c r="F141" s="149" t="s">
        <v>165</v>
      </c>
      <c r="G141" s="150" t="s">
        <v>158</v>
      </c>
      <c r="H141" s="151">
        <v>1.6</v>
      </c>
      <c r="I141" s="152"/>
      <c r="J141" s="152"/>
      <c r="K141" s="153">
        <f>ROUND(P141*H141,2)</f>
        <v>0</v>
      </c>
      <c r="L141" s="149" t="s">
        <v>150</v>
      </c>
      <c r="M141" s="33"/>
      <c r="N141" s="154" t="s">
        <v>1</v>
      </c>
      <c r="O141" s="155" t="s">
        <v>41</v>
      </c>
      <c r="P141" s="156">
        <f>I141+J141</f>
        <v>0</v>
      </c>
      <c r="Q141" s="156">
        <f>ROUND(I141*H141,2)</f>
        <v>0</v>
      </c>
      <c r="R141" s="156">
        <f>ROUND(J141*H141,2)</f>
        <v>0</v>
      </c>
      <c r="S141" s="58"/>
      <c r="T141" s="157">
        <f>S141*H141</f>
        <v>0</v>
      </c>
      <c r="U141" s="157">
        <v>0.25364999999999999</v>
      </c>
      <c r="V141" s="157">
        <f>U141*H141</f>
        <v>0.40583999999999998</v>
      </c>
      <c r="W141" s="157">
        <v>0</v>
      </c>
      <c r="X141" s="158">
        <f>W141*H141</f>
        <v>0</v>
      </c>
      <c r="Y141" s="32"/>
      <c r="Z141" s="32"/>
      <c r="AA141" s="32"/>
      <c r="AB141" s="32"/>
      <c r="AC141" s="32"/>
      <c r="AD141" s="32"/>
      <c r="AE141" s="32"/>
      <c r="AR141" s="159" t="s">
        <v>93</v>
      </c>
      <c r="AT141" s="159" t="s">
        <v>146</v>
      </c>
      <c r="AU141" s="159" t="s">
        <v>87</v>
      </c>
      <c r="AY141" s="17" t="s">
        <v>144</v>
      </c>
      <c r="BE141" s="160">
        <f>IF(O141="základní",K141,0)</f>
        <v>0</v>
      </c>
      <c r="BF141" s="160">
        <f>IF(O141="snížená",K141,0)</f>
        <v>0</v>
      </c>
      <c r="BG141" s="160">
        <f>IF(O141="zákl. přenesená",K141,0)</f>
        <v>0</v>
      </c>
      <c r="BH141" s="160">
        <f>IF(O141="sníž. přenesená",K141,0)</f>
        <v>0</v>
      </c>
      <c r="BI141" s="160">
        <f>IF(O141="nulová",K141,0)</f>
        <v>0</v>
      </c>
      <c r="BJ141" s="17" t="s">
        <v>83</v>
      </c>
      <c r="BK141" s="160">
        <f>ROUND(P141*H141,2)</f>
        <v>0</v>
      </c>
      <c r="BL141" s="17" t="s">
        <v>93</v>
      </c>
      <c r="BM141" s="159" t="s">
        <v>166</v>
      </c>
    </row>
    <row r="142" spans="1:65" s="2" customFormat="1" ht="19.5">
      <c r="A142" s="32"/>
      <c r="B142" s="33"/>
      <c r="C142" s="32"/>
      <c r="D142" s="161" t="s">
        <v>152</v>
      </c>
      <c r="E142" s="32"/>
      <c r="F142" s="162" t="s">
        <v>167</v>
      </c>
      <c r="G142" s="32"/>
      <c r="H142" s="32"/>
      <c r="I142" s="163"/>
      <c r="J142" s="163"/>
      <c r="K142" s="32"/>
      <c r="L142" s="32"/>
      <c r="M142" s="33"/>
      <c r="N142" s="164"/>
      <c r="O142" s="165"/>
      <c r="P142" s="58"/>
      <c r="Q142" s="58"/>
      <c r="R142" s="58"/>
      <c r="S142" s="58"/>
      <c r="T142" s="58"/>
      <c r="U142" s="58"/>
      <c r="V142" s="58"/>
      <c r="W142" s="58"/>
      <c r="X142" s="59"/>
      <c r="Y142" s="32"/>
      <c r="Z142" s="32"/>
      <c r="AA142" s="32"/>
      <c r="AB142" s="32"/>
      <c r="AC142" s="32"/>
      <c r="AD142" s="32"/>
      <c r="AE142" s="32"/>
      <c r="AT142" s="17" t="s">
        <v>152</v>
      </c>
      <c r="AU142" s="17" t="s">
        <v>87</v>
      </c>
    </row>
    <row r="143" spans="1:65" s="13" customFormat="1" ht="11.25">
      <c r="B143" s="166"/>
      <c r="D143" s="161" t="s">
        <v>154</v>
      </c>
      <c r="E143" s="167" t="s">
        <v>1</v>
      </c>
      <c r="F143" s="168" t="s">
        <v>168</v>
      </c>
      <c r="H143" s="169">
        <v>1.6</v>
      </c>
      <c r="I143" s="170"/>
      <c r="J143" s="170"/>
      <c r="M143" s="166"/>
      <c r="N143" s="171"/>
      <c r="O143" s="172"/>
      <c r="P143" s="172"/>
      <c r="Q143" s="172"/>
      <c r="R143" s="172"/>
      <c r="S143" s="172"/>
      <c r="T143" s="172"/>
      <c r="U143" s="172"/>
      <c r="V143" s="172"/>
      <c r="W143" s="172"/>
      <c r="X143" s="173"/>
      <c r="AT143" s="167" t="s">
        <v>154</v>
      </c>
      <c r="AU143" s="167" t="s">
        <v>87</v>
      </c>
      <c r="AV143" s="13" t="s">
        <v>87</v>
      </c>
      <c r="AW143" s="13" t="s">
        <v>4</v>
      </c>
      <c r="AX143" s="13" t="s">
        <v>83</v>
      </c>
      <c r="AY143" s="167" t="s">
        <v>144</v>
      </c>
    </row>
    <row r="144" spans="1:65" s="2" customFormat="1" ht="24.2" customHeight="1">
      <c r="A144" s="32"/>
      <c r="B144" s="146"/>
      <c r="C144" s="147" t="s">
        <v>93</v>
      </c>
      <c r="D144" s="147" t="s">
        <v>146</v>
      </c>
      <c r="E144" s="148" t="s">
        <v>169</v>
      </c>
      <c r="F144" s="149" t="s">
        <v>170</v>
      </c>
      <c r="G144" s="150" t="s">
        <v>158</v>
      </c>
      <c r="H144" s="151">
        <v>0.54</v>
      </c>
      <c r="I144" s="152"/>
      <c r="J144" s="152"/>
      <c r="K144" s="153">
        <f>ROUND(P144*H144,2)</f>
        <v>0</v>
      </c>
      <c r="L144" s="149" t="s">
        <v>150</v>
      </c>
      <c r="M144" s="33"/>
      <c r="N144" s="154" t="s">
        <v>1</v>
      </c>
      <c r="O144" s="155" t="s">
        <v>41</v>
      </c>
      <c r="P144" s="156">
        <f>I144+J144</f>
        <v>0</v>
      </c>
      <c r="Q144" s="156">
        <f>ROUND(I144*H144,2)</f>
        <v>0</v>
      </c>
      <c r="R144" s="156">
        <f>ROUND(J144*H144,2)</f>
        <v>0</v>
      </c>
      <c r="S144" s="58"/>
      <c r="T144" s="157">
        <f>S144*H144</f>
        <v>0</v>
      </c>
      <c r="U144" s="157">
        <v>0.17818400000000001</v>
      </c>
      <c r="V144" s="157">
        <f>U144*H144</f>
        <v>9.6219360000000018E-2</v>
      </c>
      <c r="W144" s="157">
        <v>0</v>
      </c>
      <c r="X144" s="158">
        <f>W144*H144</f>
        <v>0</v>
      </c>
      <c r="Y144" s="32"/>
      <c r="Z144" s="32"/>
      <c r="AA144" s="32"/>
      <c r="AB144" s="32"/>
      <c r="AC144" s="32"/>
      <c r="AD144" s="32"/>
      <c r="AE144" s="32"/>
      <c r="AR144" s="159" t="s">
        <v>93</v>
      </c>
      <c r="AT144" s="159" t="s">
        <v>146</v>
      </c>
      <c r="AU144" s="159" t="s">
        <v>87</v>
      </c>
      <c r="AY144" s="17" t="s">
        <v>144</v>
      </c>
      <c r="BE144" s="160">
        <f>IF(O144="základní",K144,0)</f>
        <v>0</v>
      </c>
      <c r="BF144" s="160">
        <f>IF(O144="snížená",K144,0)</f>
        <v>0</v>
      </c>
      <c r="BG144" s="160">
        <f>IF(O144="zákl. přenesená",K144,0)</f>
        <v>0</v>
      </c>
      <c r="BH144" s="160">
        <f>IF(O144="sníž. přenesená",K144,0)</f>
        <v>0</v>
      </c>
      <c r="BI144" s="160">
        <f>IF(O144="nulová",K144,0)</f>
        <v>0</v>
      </c>
      <c r="BJ144" s="17" t="s">
        <v>83</v>
      </c>
      <c r="BK144" s="160">
        <f>ROUND(P144*H144,2)</f>
        <v>0</v>
      </c>
      <c r="BL144" s="17" t="s">
        <v>93</v>
      </c>
      <c r="BM144" s="159" t="s">
        <v>171</v>
      </c>
    </row>
    <row r="145" spans="1:65" s="2" customFormat="1" ht="19.5">
      <c r="A145" s="32"/>
      <c r="B145" s="33"/>
      <c r="C145" s="32"/>
      <c r="D145" s="161" t="s">
        <v>152</v>
      </c>
      <c r="E145" s="32"/>
      <c r="F145" s="162" t="s">
        <v>172</v>
      </c>
      <c r="G145" s="32"/>
      <c r="H145" s="32"/>
      <c r="I145" s="163"/>
      <c r="J145" s="163"/>
      <c r="K145" s="32"/>
      <c r="L145" s="32"/>
      <c r="M145" s="33"/>
      <c r="N145" s="164"/>
      <c r="O145" s="165"/>
      <c r="P145" s="58"/>
      <c r="Q145" s="58"/>
      <c r="R145" s="58"/>
      <c r="S145" s="58"/>
      <c r="T145" s="58"/>
      <c r="U145" s="58"/>
      <c r="V145" s="58"/>
      <c r="W145" s="58"/>
      <c r="X145" s="59"/>
      <c r="Y145" s="32"/>
      <c r="Z145" s="32"/>
      <c r="AA145" s="32"/>
      <c r="AB145" s="32"/>
      <c r="AC145" s="32"/>
      <c r="AD145" s="32"/>
      <c r="AE145" s="32"/>
      <c r="AT145" s="17" t="s">
        <v>152</v>
      </c>
      <c r="AU145" s="17" t="s">
        <v>87</v>
      </c>
    </row>
    <row r="146" spans="1:65" s="13" customFormat="1" ht="11.25">
      <c r="B146" s="166"/>
      <c r="D146" s="161" t="s">
        <v>154</v>
      </c>
      <c r="E146" s="167" t="s">
        <v>1</v>
      </c>
      <c r="F146" s="168" t="s">
        <v>173</v>
      </c>
      <c r="H146" s="169">
        <v>0.54</v>
      </c>
      <c r="I146" s="170"/>
      <c r="J146" s="170"/>
      <c r="M146" s="166"/>
      <c r="N146" s="171"/>
      <c r="O146" s="172"/>
      <c r="P146" s="172"/>
      <c r="Q146" s="172"/>
      <c r="R146" s="172"/>
      <c r="S146" s="172"/>
      <c r="T146" s="172"/>
      <c r="U146" s="172"/>
      <c r="V146" s="172"/>
      <c r="W146" s="172"/>
      <c r="X146" s="173"/>
      <c r="AT146" s="167" t="s">
        <v>154</v>
      </c>
      <c r="AU146" s="167" t="s">
        <v>87</v>
      </c>
      <c r="AV146" s="13" t="s">
        <v>87</v>
      </c>
      <c r="AW146" s="13" t="s">
        <v>4</v>
      </c>
      <c r="AX146" s="13" t="s">
        <v>83</v>
      </c>
      <c r="AY146" s="167" t="s">
        <v>144</v>
      </c>
    </row>
    <row r="147" spans="1:65" s="12" customFormat="1" ht="22.9" customHeight="1">
      <c r="B147" s="132"/>
      <c r="D147" s="133" t="s">
        <v>77</v>
      </c>
      <c r="E147" s="144" t="s">
        <v>174</v>
      </c>
      <c r="F147" s="144" t="s">
        <v>175</v>
      </c>
      <c r="I147" s="135"/>
      <c r="J147" s="135"/>
      <c r="K147" s="145">
        <f>BK147</f>
        <v>0</v>
      </c>
      <c r="M147" s="132"/>
      <c r="N147" s="137"/>
      <c r="O147" s="138"/>
      <c r="P147" s="138"/>
      <c r="Q147" s="139">
        <f>SUM(Q148:Q164)</f>
        <v>0</v>
      </c>
      <c r="R147" s="139">
        <f>SUM(R148:R164)</f>
        <v>0</v>
      </c>
      <c r="S147" s="138"/>
      <c r="T147" s="140">
        <f>SUM(T148:T164)</f>
        <v>0</v>
      </c>
      <c r="U147" s="138"/>
      <c r="V147" s="140">
        <f>SUM(V148:V164)</f>
        <v>1.8928960979999998</v>
      </c>
      <c r="W147" s="138"/>
      <c r="X147" s="141">
        <f>SUM(X148:X164)</f>
        <v>0</v>
      </c>
      <c r="AR147" s="133" t="s">
        <v>83</v>
      </c>
      <c r="AT147" s="142" t="s">
        <v>77</v>
      </c>
      <c r="AU147" s="142" t="s">
        <v>83</v>
      </c>
      <c r="AY147" s="133" t="s">
        <v>144</v>
      </c>
      <c r="BK147" s="143">
        <f>SUM(BK148:BK164)</f>
        <v>0</v>
      </c>
    </row>
    <row r="148" spans="1:65" s="2" customFormat="1" ht="24.2" customHeight="1">
      <c r="A148" s="32"/>
      <c r="B148" s="146"/>
      <c r="C148" s="147" t="s">
        <v>96</v>
      </c>
      <c r="D148" s="147" t="s">
        <v>146</v>
      </c>
      <c r="E148" s="148" t="s">
        <v>176</v>
      </c>
      <c r="F148" s="149" t="s">
        <v>177</v>
      </c>
      <c r="G148" s="150" t="s">
        <v>158</v>
      </c>
      <c r="H148" s="151">
        <v>3.2250000000000001</v>
      </c>
      <c r="I148" s="152"/>
      <c r="J148" s="152"/>
      <c r="K148" s="153">
        <f>ROUND(P148*H148,2)</f>
        <v>0</v>
      </c>
      <c r="L148" s="149" t="s">
        <v>150</v>
      </c>
      <c r="M148" s="33"/>
      <c r="N148" s="154" t="s">
        <v>1</v>
      </c>
      <c r="O148" s="155" t="s">
        <v>41</v>
      </c>
      <c r="P148" s="156">
        <f>I148+J148</f>
        <v>0</v>
      </c>
      <c r="Q148" s="156">
        <f>ROUND(I148*H148,2)</f>
        <v>0</v>
      </c>
      <c r="R148" s="156">
        <f>ROUND(J148*H148,2)</f>
        <v>0</v>
      </c>
      <c r="S148" s="58"/>
      <c r="T148" s="157">
        <f>S148*H148</f>
        <v>0</v>
      </c>
      <c r="U148" s="157">
        <v>1.67E-2</v>
      </c>
      <c r="V148" s="157">
        <f>U148*H148</f>
        <v>5.3857500000000003E-2</v>
      </c>
      <c r="W148" s="157">
        <v>0</v>
      </c>
      <c r="X148" s="158">
        <f>W148*H148</f>
        <v>0</v>
      </c>
      <c r="Y148" s="32"/>
      <c r="Z148" s="32"/>
      <c r="AA148" s="32"/>
      <c r="AB148" s="32"/>
      <c r="AC148" s="32"/>
      <c r="AD148" s="32"/>
      <c r="AE148" s="32"/>
      <c r="AR148" s="159" t="s">
        <v>93</v>
      </c>
      <c r="AT148" s="159" t="s">
        <v>146</v>
      </c>
      <c r="AU148" s="159" t="s">
        <v>87</v>
      </c>
      <c r="AY148" s="17" t="s">
        <v>144</v>
      </c>
      <c r="BE148" s="160">
        <f>IF(O148="základní",K148,0)</f>
        <v>0</v>
      </c>
      <c r="BF148" s="160">
        <f>IF(O148="snížená",K148,0)</f>
        <v>0</v>
      </c>
      <c r="BG148" s="160">
        <f>IF(O148="zákl. přenesená",K148,0)</f>
        <v>0</v>
      </c>
      <c r="BH148" s="160">
        <f>IF(O148="sníž. přenesená",K148,0)</f>
        <v>0</v>
      </c>
      <c r="BI148" s="160">
        <f>IF(O148="nulová",K148,0)</f>
        <v>0</v>
      </c>
      <c r="BJ148" s="17" t="s">
        <v>83</v>
      </c>
      <c r="BK148" s="160">
        <f>ROUND(P148*H148,2)</f>
        <v>0</v>
      </c>
      <c r="BL148" s="17" t="s">
        <v>93</v>
      </c>
      <c r="BM148" s="159" t="s">
        <v>178</v>
      </c>
    </row>
    <row r="149" spans="1:65" s="2" customFormat="1" ht="19.5">
      <c r="A149" s="32"/>
      <c r="B149" s="33"/>
      <c r="C149" s="32"/>
      <c r="D149" s="161" t="s">
        <v>152</v>
      </c>
      <c r="E149" s="32"/>
      <c r="F149" s="162" t="s">
        <v>179</v>
      </c>
      <c r="G149" s="32"/>
      <c r="H149" s="32"/>
      <c r="I149" s="163"/>
      <c r="J149" s="163"/>
      <c r="K149" s="32"/>
      <c r="L149" s="32"/>
      <c r="M149" s="33"/>
      <c r="N149" s="164"/>
      <c r="O149" s="165"/>
      <c r="P149" s="58"/>
      <c r="Q149" s="58"/>
      <c r="R149" s="58"/>
      <c r="S149" s="58"/>
      <c r="T149" s="58"/>
      <c r="U149" s="58"/>
      <c r="V149" s="58"/>
      <c r="W149" s="58"/>
      <c r="X149" s="59"/>
      <c r="Y149" s="32"/>
      <c r="Z149" s="32"/>
      <c r="AA149" s="32"/>
      <c r="AB149" s="32"/>
      <c r="AC149" s="32"/>
      <c r="AD149" s="32"/>
      <c r="AE149" s="32"/>
      <c r="AT149" s="17" t="s">
        <v>152</v>
      </c>
      <c r="AU149" s="17" t="s">
        <v>87</v>
      </c>
    </row>
    <row r="150" spans="1:65" s="2" customFormat="1" ht="24.2" customHeight="1">
      <c r="A150" s="32"/>
      <c r="B150" s="146"/>
      <c r="C150" s="147" t="s">
        <v>174</v>
      </c>
      <c r="D150" s="147" t="s">
        <v>146</v>
      </c>
      <c r="E150" s="148" t="s">
        <v>180</v>
      </c>
      <c r="F150" s="149" t="s">
        <v>181</v>
      </c>
      <c r="G150" s="150" t="s">
        <v>182</v>
      </c>
      <c r="H150" s="151">
        <v>1</v>
      </c>
      <c r="I150" s="152"/>
      <c r="J150" s="152"/>
      <c r="K150" s="153">
        <f>ROUND(P150*H150,2)</f>
        <v>0</v>
      </c>
      <c r="L150" s="149" t="s">
        <v>150</v>
      </c>
      <c r="M150" s="33"/>
      <c r="N150" s="154" t="s">
        <v>1</v>
      </c>
      <c r="O150" s="155" t="s">
        <v>41</v>
      </c>
      <c r="P150" s="156">
        <f>I150+J150</f>
        <v>0</v>
      </c>
      <c r="Q150" s="156">
        <f>ROUND(I150*H150,2)</f>
        <v>0</v>
      </c>
      <c r="R150" s="156">
        <f>ROUND(J150*H150,2)</f>
        <v>0</v>
      </c>
      <c r="S150" s="58"/>
      <c r="T150" s="157">
        <f>S150*H150</f>
        <v>0</v>
      </c>
      <c r="U150" s="157">
        <v>0.15409999999999999</v>
      </c>
      <c r="V150" s="157">
        <f>U150*H150</f>
        <v>0.15409999999999999</v>
      </c>
      <c r="W150" s="157">
        <v>0</v>
      </c>
      <c r="X150" s="158">
        <f>W150*H150</f>
        <v>0</v>
      </c>
      <c r="Y150" s="32"/>
      <c r="Z150" s="32"/>
      <c r="AA150" s="32"/>
      <c r="AB150" s="32"/>
      <c r="AC150" s="32"/>
      <c r="AD150" s="32"/>
      <c r="AE150" s="32"/>
      <c r="AR150" s="159" t="s">
        <v>93</v>
      </c>
      <c r="AT150" s="159" t="s">
        <v>146</v>
      </c>
      <c r="AU150" s="159" t="s">
        <v>87</v>
      </c>
      <c r="AY150" s="17" t="s">
        <v>144</v>
      </c>
      <c r="BE150" s="160">
        <f>IF(O150="základní",K150,0)</f>
        <v>0</v>
      </c>
      <c r="BF150" s="160">
        <f>IF(O150="snížená",K150,0)</f>
        <v>0</v>
      </c>
      <c r="BG150" s="160">
        <f>IF(O150="zákl. přenesená",K150,0)</f>
        <v>0</v>
      </c>
      <c r="BH150" s="160">
        <f>IF(O150="sníž. přenesená",K150,0)</f>
        <v>0</v>
      </c>
      <c r="BI150" s="160">
        <f>IF(O150="nulová",K150,0)</f>
        <v>0</v>
      </c>
      <c r="BJ150" s="17" t="s">
        <v>83</v>
      </c>
      <c r="BK150" s="160">
        <f>ROUND(P150*H150,2)</f>
        <v>0</v>
      </c>
      <c r="BL150" s="17" t="s">
        <v>93</v>
      </c>
      <c r="BM150" s="159" t="s">
        <v>183</v>
      </c>
    </row>
    <row r="151" spans="1:65" s="2" customFormat="1" ht="19.5">
      <c r="A151" s="32"/>
      <c r="B151" s="33"/>
      <c r="C151" s="32"/>
      <c r="D151" s="161" t="s">
        <v>152</v>
      </c>
      <c r="E151" s="32"/>
      <c r="F151" s="162" t="s">
        <v>184</v>
      </c>
      <c r="G151" s="32"/>
      <c r="H151" s="32"/>
      <c r="I151" s="163"/>
      <c r="J151" s="163"/>
      <c r="K151" s="32"/>
      <c r="L151" s="32"/>
      <c r="M151" s="33"/>
      <c r="N151" s="164"/>
      <c r="O151" s="165"/>
      <c r="P151" s="58"/>
      <c r="Q151" s="58"/>
      <c r="R151" s="58"/>
      <c r="S151" s="58"/>
      <c r="T151" s="58"/>
      <c r="U151" s="58"/>
      <c r="V151" s="58"/>
      <c r="W151" s="58"/>
      <c r="X151" s="59"/>
      <c r="Y151" s="32"/>
      <c r="Z151" s="32"/>
      <c r="AA151" s="32"/>
      <c r="AB151" s="32"/>
      <c r="AC151" s="32"/>
      <c r="AD151" s="32"/>
      <c r="AE151" s="32"/>
      <c r="AT151" s="17" t="s">
        <v>152</v>
      </c>
      <c r="AU151" s="17" t="s">
        <v>87</v>
      </c>
    </row>
    <row r="152" spans="1:65" s="2" customFormat="1" ht="24.2" customHeight="1">
      <c r="A152" s="32"/>
      <c r="B152" s="146"/>
      <c r="C152" s="147" t="s">
        <v>185</v>
      </c>
      <c r="D152" s="147" t="s">
        <v>146</v>
      </c>
      <c r="E152" s="148" t="s">
        <v>186</v>
      </c>
      <c r="F152" s="149" t="s">
        <v>187</v>
      </c>
      <c r="G152" s="150" t="s">
        <v>158</v>
      </c>
      <c r="H152" s="151">
        <v>3.2250000000000001</v>
      </c>
      <c r="I152" s="152"/>
      <c r="J152" s="152"/>
      <c r="K152" s="153">
        <f>ROUND(P152*H152,2)</f>
        <v>0</v>
      </c>
      <c r="L152" s="149" t="s">
        <v>150</v>
      </c>
      <c r="M152" s="33"/>
      <c r="N152" s="154" t="s">
        <v>1</v>
      </c>
      <c r="O152" s="155" t="s">
        <v>41</v>
      </c>
      <c r="P152" s="156">
        <f>I152+J152</f>
        <v>0</v>
      </c>
      <c r="Q152" s="156">
        <f>ROUND(I152*H152,2)</f>
        <v>0</v>
      </c>
      <c r="R152" s="156">
        <f>ROUND(J152*H152,2)</f>
        <v>0</v>
      </c>
      <c r="S152" s="58"/>
      <c r="T152" s="157">
        <f>S152*H152</f>
        <v>0</v>
      </c>
      <c r="U152" s="157">
        <v>3.3579999999999999E-2</v>
      </c>
      <c r="V152" s="157">
        <f>U152*H152</f>
        <v>0.1082955</v>
      </c>
      <c r="W152" s="157">
        <v>0</v>
      </c>
      <c r="X152" s="158">
        <f>W152*H152</f>
        <v>0</v>
      </c>
      <c r="Y152" s="32"/>
      <c r="Z152" s="32"/>
      <c r="AA152" s="32"/>
      <c r="AB152" s="32"/>
      <c r="AC152" s="32"/>
      <c r="AD152" s="32"/>
      <c r="AE152" s="32"/>
      <c r="AR152" s="159" t="s">
        <v>93</v>
      </c>
      <c r="AT152" s="159" t="s">
        <v>146</v>
      </c>
      <c r="AU152" s="159" t="s">
        <v>87</v>
      </c>
      <c r="AY152" s="17" t="s">
        <v>144</v>
      </c>
      <c r="BE152" s="160">
        <f>IF(O152="základní",K152,0)</f>
        <v>0</v>
      </c>
      <c r="BF152" s="160">
        <f>IF(O152="snížená",K152,0)</f>
        <v>0</v>
      </c>
      <c r="BG152" s="160">
        <f>IF(O152="zákl. přenesená",K152,0)</f>
        <v>0</v>
      </c>
      <c r="BH152" s="160">
        <f>IF(O152="sníž. přenesená",K152,0)</f>
        <v>0</v>
      </c>
      <c r="BI152" s="160">
        <f>IF(O152="nulová",K152,0)</f>
        <v>0</v>
      </c>
      <c r="BJ152" s="17" t="s">
        <v>83</v>
      </c>
      <c r="BK152" s="160">
        <f>ROUND(P152*H152,2)</f>
        <v>0</v>
      </c>
      <c r="BL152" s="17" t="s">
        <v>93</v>
      </c>
      <c r="BM152" s="159" t="s">
        <v>188</v>
      </c>
    </row>
    <row r="153" spans="1:65" s="2" customFormat="1" ht="11.25">
      <c r="A153" s="32"/>
      <c r="B153" s="33"/>
      <c r="C153" s="32"/>
      <c r="D153" s="161" t="s">
        <v>152</v>
      </c>
      <c r="E153" s="32"/>
      <c r="F153" s="162" t="s">
        <v>189</v>
      </c>
      <c r="G153" s="32"/>
      <c r="H153" s="32"/>
      <c r="I153" s="163"/>
      <c r="J153" s="163"/>
      <c r="K153" s="32"/>
      <c r="L153" s="32"/>
      <c r="M153" s="33"/>
      <c r="N153" s="164"/>
      <c r="O153" s="165"/>
      <c r="P153" s="58"/>
      <c r="Q153" s="58"/>
      <c r="R153" s="58"/>
      <c r="S153" s="58"/>
      <c r="T153" s="58"/>
      <c r="U153" s="58"/>
      <c r="V153" s="58"/>
      <c r="W153" s="58"/>
      <c r="X153" s="59"/>
      <c r="Y153" s="32"/>
      <c r="Z153" s="32"/>
      <c r="AA153" s="32"/>
      <c r="AB153" s="32"/>
      <c r="AC153" s="32"/>
      <c r="AD153" s="32"/>
      <c r="AE153" s="32"/>
      <c r="AT153" s="17" t="s">
        <v>152</v>
      </c>
      <c r="AU153" s="17" t="s">
        <v>87</v>
      </c>
    </row>
    <row r="154" spans="1:65" s="13" customFormat="1" ht="11.25">
      <c r="B154" s="166"/>
      <c r="D154" s="161" t="s">
        <v>154</v>
      </c>
      <c r="E154" s="167" t="s">
        <v>1</v>
      </c>
      <c r="F154" s="168" t="s">
        <v>161</v>
      </c>
      <c r="H154" s="169">
        <v>2.25</v>
      </c>
      <c r="I154" s="170"/>
      <c r="J154" s="170"/>
      <c r="M154" s="166"/>
      <c r="N154" s="171"/>
      <c r="O154" s="172"/>
      <c r="P154" s="172"/>
      <c r="Q154" s="172"/>
      <c r="R154" s="172"/>
      <c r="S154" s="172"/>
      <c r="T154" s="172"/>
      <c r="U154" s="172"/>
      <c r="V154" s="172"/>
      <c r="W154" s="172"/>
      <c r="X154" s="173"/>
      <c r="AT154" s="167" t="s">
        <v>154</v>
      </c>
      <c r="AU154" s="167" t="s">
        <v>87</v>
      </c>
      <c r="AV154" s="13" t="s">
        <v>87</v>
      </c>
      <c r="AW154" s="13" t="s">
        <v>4</v>
      </c>
      <c r="AX154" s="13" t="s">
        <v>78</v>
      </c>
      <c r="AY154" s="167" t="s">
        <v>144</v>
      </c>
    </row>
    <row r="155" spans="1:65" s="13" customFormat="1" ht="11.25">
      <c r="B155" s="166"/>
      <c r="D155" s="161" t="s">
        <v>154</v>
      </c>
      <c r="E155" s="167" t="s">
        <v>1</v>
      </c>
      <c r="F155" s="168" t="s">
        <v>162</v>
      </c>
      <c r="H155" s="169">
        <v>0.97499999999999998</v>
      </c>
      <c r="I155" s="170"/>
      <c r="J155" s="170"/>
      <c r="M155" s="166"/>
      <c r="N155" s="171"/>
      <c r="O155" s="172"/>
      <c r="P155" s="172"/>
      <c r="Q155" s="172"/>
      <c r="R155" s="172"/>
      <c r="S155" s="172"/>
      <c r="T155" s="172"/>
      <c r="U155" s="172"/>
      <c r="V155" s="172"/>
      <c r="W155" s="172"/>
      <c r="X155" s="173"/>
      <c r="AT155" s="167" t="s">
        <v>154</v>
      </c>
      <c r="AU155" s="167" t="s">
        <v>87</v>
      </c>
      <c r="AV155" s="13" t="s">
        <v>87</v>
      </c>
      <c r="AW155" s="13" t="s">
        <v>4</v>
      </c>
      <c r="AX155" s="13" t="s">
        <v>78</v>
      </c>
      <c r="AY155" s="167" t="s">
        <v>144</v>
      </c>
    </row>
    <row r="156" spans="1:65" s="14" customFormat="1" ht="11.25">
      <c r="B156" s="174"/>
      <c r="D156" s="161" t="s">
        <v>154</v>
      </c>
      <c r="E156" s="175" t="s">
        <v>1</v>
      </c>
      <c r="F156" s="176" t="s">
        <v>163</v>
      </c>
      <c r="H156" s="177">
        <v>3.2250000000000001</v>
      </c>
      <c r="I156" s="178"/>
      <c r="J156" s="178"/>
      <c r="M156" s="174"/>
      <c r="N156" s="179"/>
      <c r="O156" s="180"/>
      <c r="P156" s="180"/>
      <c r="Q156" s="180"/>
      <c r="R156" s="180"/>
      <c r="S156" s="180"/>
      <c r="T156" s="180"/>
      <c r="U156" s="180"/>
      <c r="V156" s="180"/>
      <c r="W156" s="180"/>
      <c r="X156" s="181"/>
      <c r="AT156" s="175" t="s">
        <v>154</v>
      </c>
      <c r="AU156" s="175" t="s">
        <v>87</v>
      </c>
      <c r="AV156" s="14" t="s">
        <v>93</v>
      </c>
      <c r="AW156" s="14" t="s">
        <v>4</v>
      </c>
      <c r="AX156" s="14" t="s">
        <v>83</v>
      </c>
      <c r="AY156" s="175" t="s">
        <v>144</v>
      </c>
    </row>
    <row r="157" spans="1:65" s="2" customFormat="1" ht="24.2" customHeight="1">
      <c r="A157" s="32"/>
      <c r="B157" s="146"/>
      <c r="C157" s="147" t="s">
        <v>190</v>
      </c>
      <c r="D157" s="147" t="s">
        <v>146</v>
      </c>
      <c r="E157" s="148" t="s">
        <v>191</v>
      </c>
      <c r="F157" s="149" t="s">
        <v>192</v>
      </c>
      <c r="G157" s="150" t="s">
        <v>158</v>
      </c>
      <c r="H157" s="151">
        <v>13.7</v>
      </c>
      <c r="I157" s="152"/>
      <c r="J157" s="152"/>
      <c r="K157" s="153">
        <f>ROUND(P157*H157,2)</f>
        <v>0</v>
      </c>
      <c r="L157" s="149" t="s">
        <v>150</v>
      </c>
      <c r="M157" s="33"/>
      <c r="N157" s="154" t="s">
        <v>1</v>
      </c>
      <c r="O157" s="155" t="s">
        <v>41</v>
      </c>
      <c r="P157" s="156">
        <f>I157+J157</f>
        <v>0</v>
      </c>
      <c r="Q157" s="156">
        <f>ROUND(I157*H157,2)</f>
        <v>0</v>
      </c>
      <c r="R157" s="156">
        <f>ROUND(J157*H157,2)</f>
        <v>0</v>
      </c>
      <c r="S157" s="58"/>
      <c r="T157" s="157">
        <f>S157*H157</f>
        <v>0</v>
      </c>
      <c r="U157" s="157">
        <v>8.1600000000000006E-2</v>
      </c>
      <c r="V157" s="157">
        <f>U157*H157</f>
        <v>1.11792</v>
      </c>
      <c r="W157" s="157">
        <v>0</v>
      </c>
      <c r="X157" s="158">
        <f>W157*H157</f>
        <v>0</v>
      </c>
      <c r="Y157" s="32"/>
      <c r="Z157" s="32"/>
      <c r="AA157" s="32"/>
      <c r="AB157" s="32"/>
      <c r="AC157" s="32"/>
      <c r="AD157" s="32"/>
      <c r="AE157" s="32"/>
      <c r="AR157" s="159" t="s">
        <v>93</v>
      </c>
      <c r="AT157" s="159" t="s">
        <v>146</v>
      </c>
      <c r="AU157" s="159" t="s">
        <v>87</v>
      </c>
      <c r="AY157" s="17" t="s">
        <v>144</v>
      </c>
      <c r="BE157" s="160">
        <f>IF(O157="základní",K157,0)</f>
        <v>0</v>
      </c>
      <c r="BF157" s="160">
        <f>IF(O157="snížená",K157,0)</f>
        <v>0</v>
      </c>
      <c r="BG157" s="160">
        <f>IF(O157="zákl. přenesená",K157,0)</f>
        <v>0</v>
      </c>
      <c r="BH157" s="160">
        <f>IF(O157="sníž. přenesená",K157,0)</f>
        <v>0</v>
      </c>
      <c r="BI157" s="160">
        <f>IF(O157="nulová",K157,0)</f>
        <v>0</v>
      </c>
      <c r="BJ157" s="17" t="s">
        <v>83</v>
      </c>
      <c r="BK157" s="160">
        <f>ROUND(P157*H157,2)</f>
        <v>0</v>
      </c>
      <c r="BL157" s="17" t="s">
        <v>93</v>
      </c>
      <c r="BM157" s="159" t="s">
        <v>193</v>
      </c>
    </row>
    <row r="158" spans="1:65" s="2" customFormat="1" ht="11.25">
      <c r="A158" s="32"/>
      <c r="B158" s="33"/>
      <c r="C158" s="32"/>
      <c r="D158" s="161" t="s">
        <v>152</v>
      </c>
      <c r="E158" s="32"/>
      <c r="F158" s="162" t="s">
        <v>194</v>
      </c>
      <c r="G158" s="32"/>
      <c r="H158" s="32"/>
      <c r="I158" s="163"/>
      <c r="J158" s="163"/>
      <c r="K158" s="32"/>
      <c r="L158" s="32"/>
      <c r="M158" s="33"/>
      <c r="N158" s="164"/>
      <c r="O158" s="165"/>
      <c r="P158" s="58"/>
      <c r="Q158" s="58"/>
      <c r="R158" s="58"/>
      <c r="S158" s="58"/>
      <c r="T158" s="58"/>
      <c r="U158" s="58"/>
      <c r="V158" s="58"/>
      <c r="W158" s="58"/>
      <c r="X158" s="59"/>
      <c r="Y158" s="32"/>
      <c r="Z158" s="32"/>
      <c r="AA158" s="32"/>
      <c r="AB158" s="32"/>
      <c r="AC158" s="32"/>
      <c r="AD158" s="32"/>
      <c r="AE158" s="32"/>
      <c r="AT158" s="17" t="s">
        <v>152</v>
      </c>
      <c r="AU158" s="17" t="s">
        <v>87</v>
      </c>
    </row>
    <row r="159" spans="1:65" s="2" customFormat="1" ht="24.2" customHeight="1">
      <c r="A159" s="32"/>
      <c r="B159" s="146"/>
      <c r="C159" s="147" t="s">
        <v>195</v>
      </c>
      <c r="D159" s="147" t="s">
        <v>146</v>
      </c>
      <c r="E159" s="148" t="s">
        <v>196</v>
      </c>
      <c r="F159" s="149" t="s">
        <v>197</v>
      </c>
      <c r="G159" s="150" t="s">
        <v>158</v>
      </c>
      <c r="H159" s="151">
        <v>13.7</v>
      </c>
      <c r="I159" s="152"/>
      <c r="J159" s="152"/>
      <c r="K159" s="153">
        <f>ROUND(P159*H159,2)</f>
        <v>0</v>
      </c>
      <c r="L159" s="149" t="s">
        <v>150</v>
      </c>
      <c r="M159" s="33"/>
      <c r="N159" s="154" t="s">
        <v>1</v>
      </c>
      <c r="O159" s="155" t="s">
        <v>41</v>
      </c>
      <c r="P159" s="156">
        <f>I159+J159</f>
        <v>0</v>
      </c>
      <c r="Q159" s="156">
        <f>ROUND(I159*H159,2)</f>
        <v>0</v>
      </c>
      <c r="R159" s="156">
        <f>ROUND(J159*H159,2)</f>
        <v>0</v>
      </c>
      <c r="S159" s="58"/>
      <c r="T159" s="157">
        <f>S159*H159</f>
        <v>0</v>
      </c>
      <c r="U159" s="157">
        <v>1.44E-6</v>
      </c>
      <c r="V159" s="157">
        <f>U159*H159</f>
        <v>1.9727999999999998E-5</v>
      </c>
      <c r="W159" s="157">
        <v>0</v>
      </c>
      <c r="X159" s="158">
        <f>W159*H159</f>
        <v>0</v>
      </c>
      <c r="Y159" s="32"/>
      <c r="Z159" s="32"/>
      <c r="AA159" s="32"/>
      <c r="AB159" s="32"/>
      <c r="AC159" s="32"/>
      <c r="AD159" s="32"/>
      <c r="AE159" s="32"/>
      <c r="AR159" s="159" t="s">
        <v>93</v>
      </c>
      <c r="AT159" s="159" t="s">
        <v>146</v>
      </c>
      <c r="AU159" s="159" t="s">
        <v>87</v>
      </c>
      <c r="AY159" s="17" t="s">
        <v>144</v>
      </c>
      <c r="BE159" s="160">
        <f>IF(O159="základní",K159,0)</f>
        <v>0</v>
      </c>
      <c r="BF159" s="160">
        <f>IF(O159="snížená",K159,0)</f>
        <v>0</v>
      </c>
      <c r="BG159" s="160">
        <f>IF(O159="zákl. přenesená",K159,0)</f>
        <v>0</v>
      </c>
      <c r="BH159" s="160">
        <f>IF(O159="sníž. přenesená",K159,0)</f>
        <v>0</v>
      </c>
      <c r="BI159" s="160">
        <f>IF(O159="nulová",K159,0)</f>
        <v>0</v>
      </c>
      <c r="BJ159" s="17" t="s">
        <v>83</v>
      </c>
      <c r="BK159" s="160">
        <f>ROUND(P159*H159,2)</f>
        <v>0</v>
      </c>
      <c r="BL159" s="17" t="s">
        <v>93</v>
      </c>
      <c r="BM159" s="159" t="s">
        <v>198</v>
      </c>
    </row>
    <row r="160" spans="1:65" s="2" customFormat="1" ht="11.25">
      <c r="A160" s="32"/>
      <c r="B160" s="33"/>
      <c r="C160" s="32"/>
      <c r="D160" s="161" t="s">
        <v>152</v>
      </c>
      <c r="E160" s="32"/>
      <c r="F160" s="162" t="s">
        <v>199</v>
      </c>
      <c r="G160" s="32"/>
      <c r="H160" s="32"/>
      <c r="I160" s="163"/>
      <c r="J160" s="163"/>
      <c r="K160" s="32"/>
      <c r="L160" s="32"/>
      <c r="M160" s="33"/>
      <c r="N160" s="164"/>
      <c r="O160" s="165"/>
      <c r="P160" s="58"/>
      <c r="Q160" s="58"/>
      <c r="R160" s="58"/>
      <c r="S160" s="58"/>
      <c r="T160" s="58"/>
      <c r="U160" s="58"/>
      <c r="V160" s="58"/>
      <c r="W160" s="58"/>
      <c r="X160" s="59"/>
      <c r="Y160" s="32"/>
      <c r="Z160" s="32"/>
      <c r="AA160" s="32"/>
      <c r="AB160" s="32"/>
      <c r="AC160" s="32"/>
      <c r="AD160" s="32"/>
      <c r="AE160" s="32"/>
      <c r="AT160" s="17" t="s">
        <v>152</v>
      </c>
      <c r="AU160" s="17" t="s">
        <v>87</v>
      </c>
    </row>
    <row r="161" spans="1:65" s="2" customFormat="1" ht="24.2" customHeight="1">
      <c r="A161" s="32"/>
      <c r="B161" s="146"/>
      <c r="C161" s="147" t="s">
        <v>200</v>
      </c>
      <c r="D161" s="147" t="s">
        <v>146</v>
      </c>
      <c r="E161" s="148" t="s">
        <v>201</v>
      </c>
      <c r="F161" s="149" t="s">
        <v>202</v>
      </c>
      <c r="G161" s="150" t="s">
        <v>182</v>
      </c>
      <c r="H161" s="151">
        <v>1</v>
      </c>
      <c r="I161" s="152"/>
      <c r="J161" s="152"/>
      <c r="K161" s="153">
        <f>ROUND(P161*H161,2)</f>
        <v>0</v>
      </c>
      <c r="L161" s="149" t="s">
        <v>150</v>
      </c>
      <c r="M161" s="33"/>
      <c r="N161" s="154" t="s">
        <v>1</v>
      </c>
      <c r="O161" s="155" t="s">
        <v>41</v>
      </c>
      <c r="P161" s="156">
        <f>I161+J161</f>
        <v>0</v>
      </c>
      <c r="Q161" s="156">
        <f>ROUND(I161*H161,2)</f>
        <v>0</v>
      </c>
      <c r="R161" s="156">
        <f>ROUND(J161*H161,2)</f>
        <v>0</v>
      </c>
      <c r="S161" s="58"/>
      <c r="T161" s="157">
        <f>S161*H161</f>
        <v>0</v>
      </c>
      <c r="U161" s="157">
        <v>0.44170336999999998</v>
      </c>
      <c r="V161" s="157">
        <f>U161*H161</f>
        <v>0.44170336999999998</v>
      </c>
      <c r="W161" s="157">
        <v>0</v>
      </c>
      <c r="X161" s="158">
        <f>W161*H161</f>
        <v>0</v>
      </c>
      <c r="Y161" s="32"/>
      <c r="Z161" s="32"/>
      <c r="AA161" s="32"/>
      <c r="AB161" s="32"/>
      <c r="AC161" s="32"/>
      <c r="AD161" s="32"/>
      <c r="AE161" s="32"/>
      <c r="AR161" s="159" t="s">
        <v>93</v>
      </c>
      <c r="AT161" s="159" t="s">
        <v>146</v>
      </c>
      <c r="AU161" s="159" t="s">
        <v>87</v>
      </c>
      <c r="AY161" s="17" t="s">
        <v>144</v>
      </c>
      <c r="BE161" s="160">
        <f>IF(O161="základní",K161,0)</f>
        <v>0</v>
      </c>
      <c r="BF161" s="160">
        <f>IF(O161="snížená",K161,0)</f>
        <v>0</v>
      </c>
      <c r="BG161" s="160">
        <f>IF(O161="zákl. přenesená",K161,0)</f>
        <v>0</v>
      </c>
      <c r="BH161" s="160">
        <f>IF(O161="sníž. přenesená",K161,0)</f>
        <v>0</v>
      </c>
      <c r="BI161" s="160">
        <f>IF(O161="nulová",K161,0)</f>
        <v>0</v>
      </c>
      <c r="BJ161" s="17" t="s">
        <v>83</v>
      </c>
      <c r="BK161" s="160">
        <f>ROUND(P161*H161,2)</f>
        <v>0</v>
      </c>
      <c r="BL161" s="17" t="s">
        <v>93</v>
      </c>
      <c r="BM161" s="159" t="s">
        <v>203</v>
      </c>
    </row>
    <row r="162" spans="1:65" s="2" customFormat="1" ht="29.25">
      <c r="A162" s="32"/>
      <c r="B162" s="33"/>
      <c r="C162" s="32"/>
      <c r="D162" s="161" t="s">
        <v>152</v>
      </c>
      <c r="E162" s="32"/>
      <c r="F162" s="162" t="s">
        <v>204</v>
      </c>
      <c r="G162" s="32"/>
      <c r="H162" s="32"/>
      <c r="I162" s="163"/>
      <c r="J162" s="163"/>
      <c r="K162" s="32"/>
      <c r="L162" s="32"/>
      <c r="M162" s="33"/>
      <c r="N162" s="164"/>
      <c r="O162" s="165"/>
      <c r="P162" s="58"/>
      <c r="Q162" s="58"/>
      <c r="R162" s="58"/>
      <c r="S162" s="58"/>
      <c r="T162" s="58"/>
      <c r="U162" s="58"/>
      <c r="V162" s="58"/>
      <c r="W162" s="58"/>
      <c r="X162" s="59"/>
      <c r="Y162" s="32"/>
      <c r="Z162" s="32"/>
      <c r="AA162" s="32"/>
      <c r="AB162" s="32"/>
      <c r="AC162" s="32"/>
      <c r="AD162" s="32"/>
      <c r="AE162" s="32"/>
      <c r="AT162" s="17" t="s">
        <v>152</v>
      </c>
      <c r="AU162" s="17" t="s">
        <v>87</v>
      </c>
    </row>
    <row r="163" spans="1:65" s="2" customFormat="1" ht="33" customHeight="1">
      <c r="A163" s="32"/>
      <c r="B163" s="146"/>
      <c r="C163" s="182" t="s">
        <v>205</v>
      </c>
      <c r="D163" s="182" t="s">
        <v>206</v>
      </c>
      <c r="E163" s="183" t="s">
        <v>207</v>
      </c>
      <c r="F163" s="184" t="s">
        <v>208</v>
      </c>
      <c r="G163" s="185" t="s">
        <v>182</v>
      </c>
      <c r="H163" s="186">
        <v>1</v>
      </c>
      <c r="I163" s="187"/>
      <c r="J163" s="188"/>
      <c r="K163" s="189">
        <f>ROUND(P163*H163,2)</f>
        <v>0</v>
      </c>
      <c r="L163" s="184" t="s">
        <v>1</v>
      </c>
      <c r="M163" s="190"/>
      <c r="N163" s="191" t="s">
        <v>1</v>
      </c>
      <c r="O163" s="155" t="s">
        <v>41</v>
      </c>
      <c r="P163" s="156">
        <f>I163+J163</f>
        <v>0</v>
      </c>
      <c r="Q163" s="156">
        <f>ROUND(I163*H163,2)</f>
        <v>0</v>
      </c>
      <c r="R163" s="156">
        <f>ROUND(J163*H163,2)</f>
        <v>0</v>
      </c>
      <c r="S163" s="58"/>
      <c r="T163" s="157">
        <f>S163*H163</f>
        <v>0</v>
      </c>
      <c r="U163" s="157">
        <v>1.7000000000000001E-2</v>
      </c>
      <c r="V163" s="157">
        <f>U163*H163</f>
        <v>1.7000000000000001E-2</v>
      </c>
      <c r="W163" s="157">
        <v>0</v>
      </c>
      <c r="X163" s="158">
        <f>W163*H163</f>
        <v>0</v>
      </c>
      <c r="Y163" s="32"/>
      <c r="Z163" s="32"/>
      <c r="AA163" s="32"/>
      <c r="AB163" s="32"/>
      <c r="AC163" s="32"/>
      <c r="AD163" s="32"/>
      <c r="AE163" s="32"/>
      <c r="AR163" s="159" t="s">
        <v>190</v>
      </c>
      <c r="AT163" s="159" t="s">
        <v>206</v>
      </c>
      <c r="AU163" s="159" t="s">
        <v>87</v>
      </c>
      <c r="AY163" s="17" t="s">
        <v>144</v>
      </c>
      <c r="BE163" s="160">
        <f>IF(O163="základní",K163,0)</f>
        <v>0</v>
      </c>
      <c r="BF163" s="160">
        <f>IF(O163="snížená",K163,0)</f>
        <v>0</v>
      </c>
      <c r="BG163" s="160">
        <f>IF(O163="zákl. přenesená",K163,0)</f>
        <v>0</v>
      </c>
      <c r="BH163" s="160">
        <f>IF(O163="sníž. přenesená",K163,0)</f>
        <v>0</v>
      </c>
      <c r="BI163" s="160">
        <f>IF(O163="nulová",K163,0)</f>
        <v>0</v>
      </c>
      <c r="BJ163" s="17" t="s">
        <v>83</v>
      </c>
      <c r="BK163" s="160">
        <f>ROUND(P163*H163,2)</f>
        <v>0</v>
      </c>
      <c r="BL163" s="17" t="s">
        <v>93</v>
      </c>
      <c r="BM163" s="159" t="s">
        <v>209</v>
      </c>
    </row>
    <row r="164" spans="1:65" s="2" customFormat="1" ht="19.5">
      <c r="A164" s="32"/>
      <c r="B164" s="33"/>
      <c r="C164" s="32"/>
      <c r="D164" s="161" t="s">
        <v>152</v>
      </c>
      <c r="E164" s="32"/>
      <c r="F164" s="162" t="s">
        <v>208</v>
      </c>
      <c r="G164" s="32"/>
      <c r="H164" s="32"/>
      <c r="I164" s="163"/>
      <c r="J164" s="163"/>
      <c r="K164" s="32"/>
      <c r="L164" s="32"/>
      <c r="M164" s="33"/>
      <c r="N164" s="164"/>
      <c r="O164" s="165"/>
      <c r="P164" s="58"/>
      <c r="Q164" s="58"/>
      <c r="R164" s="58"/>
      <c r="S164" s="58"/>
      <c r="T164" s="58"/>
      <c r="U164" s="58"/>
      <c r="V164" s="58"/>
      <c r="W164" s="58"/>
      <c r="X164" s="59"/>
      <c r="Y164" s="32"/>
      <c r="Z164" s="32"/>
      <c r="AA164" s="32"/>
      <c r="AB164" s="32"/>
      <c r="AC164" s="32"/>
      <c r="AD164" s="32"/>
      <c r="AE164" s="32"/>
      <c r="AT164" s="17" t="s">
        <v>152</v>
      </c>
      <c r="AU164" s="17" t="s">
        <v>87</v>
      </c>
    </row>
    <row r="165" spans="1:65" s="12" customFormat="1" ht="22.9" customHeight="1">
      <c r="B165" s="132"/>
      <c r="D165" s="133" t="s">
        <v>77</v>
      </c>
      <c r="E165" s="144" t="s">
        <v>195</v>
      </c>
      <c r="F165" s="144" t="s">
        <v>210</v>
      </c>
      <c r="I165" s="135"/>
      <c r="J165" s="135"/>
      <c r="K165" s="145">
        <f>BK165</f>
        <v>0</v>
      </c>
      <c r="M165" s="132"/>
      <c r="N165" s="137"/>
      <c r="O165" s="138"/>
      <c r="P165" s="138"/>
      <c r="Q165" s="139">
        <f>SUM(Q166:Q189)</f>
        <v>0</v>
      </c>
      <c r="R165" s="139">
        <f>SUM(R166:R189)</f>
        <v>0</v>
      </c>
      <c r="S165" s="138"/>
      <c r="T165" s="140">
        <f>SUM(T166:T189)</f>
        <v>0</v>
      </c>
      <c r="U165" s="138"/>
      <c r="V165" s="140">
        <f>SUM(V166:V189)</f>
        <v>3.4999999999999996E-3</v>
      </c>
      <c r="W165" s="138"/>
      <c r="X165" s="141">
        <f>SUM(X166:X189)</f>
        <v>2.3193500000000005</v>
      </c>
      <c r="AR165" s="133" t="s">
        <v>83</v>
      </c>
      <c r="AT165" s="142" t="s">
        <v>77</v>
      </c>
      <c r="AU165" s="142" t="s">
        <v>83</v>
      </c>
      <c r="AY165" s="133" t="s">
        <v>144</v>
      </c>
      <c r="BK165" s="143">
        <f>SUM(BK166:BK189)</f>
        <v>0</v>
      </c>
    </row>
    <row r="166" spans="1:65" s="2" customFormat="1" ht="24.2" customHeight="1">
      <c r="A166" s="32"/>
      <c r="B166" s="146"/>
      <c r="C166" s="147" t="s">
        <v>211</v>
      </c>
      <c r="D166" s="147" t="s">
        <v>146</v>
      </c>
      <c r="E166" s="148" t="s">
        <v>212</v>
      </c>
      <c r="F166" s="149" t="s">
        <v>213</v>
      </c>
      <c r="G166" s="150" t="s">
        <v>214</v>
      </c>
      <c r="H166" s="151">
        <v>169.2</v>
      </c>
      <c r="I166" s="152"/>
      <c r="J166" s="152"/>
      <c r="K166" s="153">
        <f>ROUND(P166*H166,2)</f>
        <v>0</v>
      </c>
      <c r="L166" s="149" t="s">
        <v>150</v>
      </c>
      <c r="M166" s="33"/>
      <c r="N166" s="154" t="s">
        <v>1</v>
      </c>
      <c r="O166" s="155" t="s">
        <v>41</v>
      </c>
      <c r="P166" s="156">
        <f>I166+J166</f>
        <v>0</v>
      </c>
      <c r="Q166" s="156">
        <f>ROUND(I166*H166,2)</f>
        <v>0</v>
      </c>
      <c r="R166" s="156">
        <f>ROUND(J166*H166,2)</f>
        <v>0</v>
      </c>
      <c r="S166" s="58"/>
      <c r="T166" s="157">
        <f>S166*H166</f>
        <v>0</v>
      </c>
      <c r="U166" s="157">
        <v>0</v>
      </c>
      <c r="V166" s="157">
        <f>U166*H166</f>
        <v>0</v>
      </c>
      <c r="W166" s="157">
        <v>0</v>
      </c>
      <c r="X166" s="158">
        <f>W166*H166</f>
        <v>0</v>
      </c>
      <c r="Y166" s="32"/>
      <c r="Z166" s="32"/>
      <c r="AA166" s="32"/>
      <c r="AB166" s="32"/>
      <c r="AC166" s="32"/>
      <c r="AD166" s="32"/>
      <c r="AE166" s="32"/>
      <c r="AR166" s="159" t="s">
        <v>93</v>
      </c>
      <c r="AT166" s="159" t="s">
        <v>146</v>
      </c>
      <c r="AU166" s="159" t="s">
        <v>87</v>
      </c>
      <c r="AY166" s="17" t="s">
        <v>144</v>
      </c>
      <c r="BE166" s="160">
        <f>IF(O166="základní",K166,0)</f>
        <v>0</v>
      </c>
      <c r="BF166" s="160">
        <f>IF(O166="snížená",K166,0)</f>
        <v>0</v>
      </c>
      <c r="BG166" s="160">
        <f>IF(O166="zákl. přenesená",K166,0)</f>
        <v>0</v>
      </c>
      <c r="BH166" s="160">
        <f>IF(O166="sníž. přenesená",K166,0)</f>
        <v>0</v>
      </c>
      <c r="BI166" s="160">
        <f>IF(O166="nulová",K166,0)</f>
        <v>0</v>
      </c>
      <c r="BJ166" s="17" t="s">
        <v>83</v>
      </c>
      <c r="BK166" s="160">
        <f>ROUND(P166*H166,2)</f>
        <v>0</v>
      </c>
      <c r="BL166" s="17" t="s">
        <v>93</v>
      </c>
      <c r="BM166" s="159" t="s">
        <v>215</v>
      </c>
    </row>
    <row r="167" spans="1:65" s="2" customFormat="1" ht="29.25">
      <c r="A167" s="32"/>
      <c r="B167" s="33"/>
      <c r="C167" s="32"/>
      <c r="D167" s="161" t="s">
        <v>152</v>
      </c>
      <c r="E167" s="32"/>
      <c r="F167" s="162" t="s">
        <v>216</v>
      </c>
      <c r="G167" s="32"/>
      <c r="H167" s="32"/>
      <c r="I167" s="163"/>
      <c r="J167" s="163"/>
      <c r="K167" s="32"/>
      <c r="L167" s="32"/>
      <c r="M167" s="33"/>
      <c r="N167" s="164"/>
      <c r="O167" s="165"/>
      <c r="P167" s="58"/>
      <c r="Q167" s="58"/>
      <c r="R167" s="58"/>
      <c r="S167" s="58"/>
      <c r="T167" s="58"/>
      <c r="U167" s="58"/>
      <c r="V167" s="58"/>
      <c r="W167" s="58"/>
      <c r="X167" s="59"/>
      <c r="Y167" s="32"/>
      <c r="Z167" s="32"/>
      <c r="AA167" s="32"/>
      <c r="AB167" s="32"/>
      <c r="AC167" s="32"/>
      <c r="AD167" s="32"/>
      <c r="AE167" s="32"/>
      <c r="AT167" s="17" t="s">
        <v>152</v>
      </c>
      <c r="AU167" s="17" t="s">
        <v>87</v>
      </c>
    </row>
    <row r="168" spans="1:65" s="13" customFormat="1" ht="11.25">
      <c r="B168" s="166"/>
      <c r="D168" s="161" t="s">
        <v>154</v>
      </c>
      <c r="E168" s="167" t="s">
        <v>1</v>
      </c>
      <c r="F168" s="168" t="s">
        <v>217</v>
      </c>
      <c r="H168" s="169">
        <v>169.2</v>
      </c>
      <c r="I168" s="170"/>
      <c r="J168" s="170"/>
      <c r="M168" s="166"/>
      <c r="N168" s="171"/>
      <c r="O168" s="172"/>
      <c r="P168" s="172"/>
      <c r="Q168" s="172"/>
      <c r="R168" s="172"/>
      <c r="S168" s="172"/>
      <c r="T168" s="172"/>
      <c r="U168" s="172"/>
      <c r="V168" s="172"/>
      <c r="W168" s="172"/>
      <c r="X168" s="173"/>
      <c r="AT168" s="167" t="s">
        <v>154</v>
      </c>
      <c r="AU168" s="167" t="s">
        <v>87</v>
      </c>
      <c r="AV168" s="13" t="s">
        <v>87</v>
      </c>
      <c r="AW168" s="13" t="s">
        <v>4</v>
      </c>
      <c r="AX168" s="13" t="s">
        <v>83</v>
      </c>
      <c r="AY168" s="167" t="s">
        <v>144</v>
      </c>
    </row>
    <row r="169" spans="1:65" s="2" customFormat="1" ht="33" customHeight="1">
      <c r="A169" s="32"/>
      <c r="B169" s="146"/>
      <c r="C169" s="147" t="s">
        <v>218</v>
      </c>
      <c r="D169" s="147" t="s">
        <v>146</v>
      </c>
      <c r="E169" s="148" t="s">
        <v>219</v>
      </c>
      <c r="F169" s="149" t="s">
        <v>220</v>
      </c>
      <c r="G169" s="150" t="s">
        <v>214</v>
      </c>
      <c r="H169" s="151">
        <v>2538</v>
      </c>
      <c r="I169" s="152"/>
      <c r="J169" s="152"/>
      <c r="K169" s="153">
        <f>ROUND(P169*H169,2)</f>
        <v>0</v>
      </c>
      <c r="L169" s="149" t="s">
        <v>150</v>
      </c>
      <c r="M169" s="33"/>
      <c r="N169" s="154" t="s">
        <v>1</v>
      </c>
      <c r="O169" s="155" t="s">
        <v>41</v>
      </c>
      <c r="P169" s="156">
        <f>I169+J169</f>
        <v>0</v>
      </c>
      <c r="Q169" s="156">
        <f>ROUND(I169*H169,2)</f>
        <v>0</v>
      </c>
      <c r="R169" s="156">
        <f>ROUND(J169*H169,2)</f>
        <v>0</v>
      </c>
      <c r="S169" s="58"/>
      <c r="T169" s="157">
        <f>S169*H169</f>
        <v>0</v>
      </c>
      <c r="U169" s="157">
        <v>0</v>
      </c>
      <c r="V169" s="157">
        <f>U169*H169</f>
        <v>0</v>
      </c>
      <c r="W169" s="157">
        <v>0</v>
      </c>
      <c r="X169" s="158">
        <f>W169*H169</f>
        <v>0</v>
      </c>
      <c r="Y169" s="32"/>
      <c r="Z169" s="32"/>
      <c r="AA169" s="32"/>
      <c r="AB169" s="32"/>
      <c r="AC169" s="32"/>
      <c r="AD169" s="32"/>
      <c r="AE169" s="32"/>
      <c r="AR169" s="159" t="s">
        <v>93</v>
      </c>
      <c r="AT169" s="159" t="s">
        <v>146</v>
      </c>
      <c r="AU169" s="159" t="s">
        <v>87</v>
      </c>
      <c r="AY169" s="17" t="s">
        <v>144</v>
      </c>
      <c r="BE169" s="160">
        <f>IF(O169="základní",K169,0)</f>
        <v>0</v>
      </c>
      <c r="BF169" s="160">
        <f>IF(O169="snížená",K169,0)</f>
        <v>0</v>
      </c>
      <c r="BG169" s="160">
        <f>IF(O169="zákl. přenesená",K169,0)</f>
        <v>0</v>
      </c>
      <c r="BH169" s="160">
        <f>IF(O169="sníž. přenesená",K169,0)</f>
        <v>0</v>
      </c>
      <c r="BI169" s="160">
        <f>IF(O169="nulová",K169,0)</f>
        <v>0</v>
      </c>
      <c r="BJ169" s="17" t="s">
        <v>83</v>
      </c>
      <c r="BK169" s="160">
        <f>ROUND(P169*H169,2)</f>
        <v>0</v>
      </c>
      <c r="BL169" s="17" t="s">
        <v>93</v>
      </c>
      <c r="BM169" s="159" t="s">
        <v>221</v>
      </c>
    </row>
    <row r="170" spans="1:65" s="2" customFormat="1" ht="29.25">
      <c r="A170" s="32"/>
      <c r="B170" s="33"/>
      <c r="C170" s="32"/>
      <c r="D170" s="161" t="s">
        <v>152</v>
      </c>
      <c r="E170" s="32"/>
      <c r="F170" s="162" t="s">
        <v>222</v>
      </c>
      <c r="G170" s="32"/>
      <c r="H170" s="32"/>
      <c r="I170" s="163"/>
      <c r="J170" s="163"/>
      <c r="K170" s="32"/>
      <c r="L170" s="32"/>
      <c r="M170" s="33"/>
      <c r="N170" s="164"/>
      <c r="O170" s="165"/>
      <c r="P170" s="58"/>
      <c r="Q170" s="58"/>
      <c r="R170" s="58"/>
      <c r="S170" s="58"/>
      <c r="T170" s="58"/>
      <c r="U170" s="58"/>
      <c r="V170" s="58"/>
      <c r="W170" s="58"/>
      <c r="X170" s="59"/>
      <c r="Y170" s="32"/>
      <c r="Z170" s="32"/>
      <c r="AA170" s="32"/>
      <c r="AB170" s="32"/>
      <c r="AC170" s="32"/>
      <c r="AD170" s="32"/>
      <c r="AE170" s="32"/>
      <c r="AT170" s="17" t="s">
        <v>152</v>
      </c>
      <c r="AU170" s="17" t="s">
        <v>87</v>
      </c>
    </row>
    <row r="171" spans="1:65" s="13" customFormat="1" ht="11.25">
      <c r="B171" s="166"/>
      <c r="D171" s="161" t="s">
        <v>154</v>
      </c>
      <c r="E171" s="167" t="s">
        <v>1</v>
      </c>
      <c r="F171" s="168" t="s">
        <v>223</v>
      </c>
      <c r="H171" s="169">
        <v>2538</v>
      </c>
      <c r="I171" s="170"/>
      <c r="J171" s="170"/>
      <c r="M171" s="166"/>
      <c r="N171" s="171"/>
      <c r="O171" s="172"/>
      <c r="P171" s="172"/>
      <c r="Q171" s="172"/>
      <c r="R171" s="172"/>
      <c r="S171" s="172"/>
      <c r="T171" s="172"/>
      <c r="U171" s="172"/>
      <c r="V171" s="172"/>
      <c r="W171" s="172"/>
      <c r="X171" s="173"/>
      <c r="AT171" s="167" t="s">
        <v>154</v>
      </c>
      <c r="AU171" s="167" t="s">
        <v>87</v>
      </c>
      <c r="AV171" s="13" t="s">
        <v>87</v>
      </c>
      <c r="AW171" s="13" t="s">
        <v>4</v>
      </c>
      <c r="AX171" s="13" t="s">
        <v>83</v>
      </c>
      <c r="AY171" s="167" t="s">
        <v>144</v>
      </c>
    </row>
    <row r="172" spans="1:65" s="2" customFormat="1" ht="24.2" customHeight="1">
      <c r="A172" s="32"/>
      <c r="B172" s="146"/>
      <c r="C172" s="147" t="s">
        <v>224</v>
      </c>
      <c r="D172" s="147" t="s">
        <v>146</v>
      </c>
      <c r="E172" s="148" t="s">
        <v>225</v>
      </c>
      <c r="F172" s="149" t="s">
        <v>226</v>
      </c>
      <c r="G172" s="150" t="s">
        <v>214</v>
      </c>
      <c r="H172" s="151">
        <v>169.2</v>
      </c>
      <c r="I172" s="152"/>
      <c r="J172" s="152"/>
      <c r="K172" s="153">
        <f>ROUND(P172*H172,2)</f>
        <v>0</v>
      </c>
      <c r="L172" s="149" t="s">
        <v>150</v>
      </c>
      <c r="M172" s="33"/>
      <c r="N172" s="154" t="s">
        <v>1</v>
      </c>
      <c r="O172" s="155" t="s">
        <v>41</v>
      </c>
      <c r="P172" s="156">
        <f>I172+J172</f>
        <v>0</v>
      </c>
      <c r="Q172" s="156">
        <f>ROUND(I172*H172,2)</f>
        <v>0</v>
      </c>
      <c r="R172" s="156">
        <f>ROUND(J172*H172,2)</f>
        <v>0</v>
      </c>
      <c r="S172" s="58"/>
      <c r="T172" s="157">
        <f>S172*H172</f>
        <v>0</v>
      </c>
      <c r="U172" s="157">
        <v>0</v>
      </c>
      <c r="V172" s="157">
        <f>U172*H172</f>
        <v>0</v>
      </c>
      <c r="W172" s="157">
        <v>0</v>
      </c>
      <c r="X172" s="158">
        <f>W172*H172</f>
        <v>0</v>
      </c>
      <c r="Y172" s="32"/>
      <c r="Z172" s="32"/>
      <c r="AA172" s="32"/>
      <c r="AB172" s="32"/>
      <c r="AC172" s="32"/>
      <c r="AD172" s="32"/>
      <c r="AE172" s="32"/>
      <c r="AR172" s="159" t="s">
        <v>93</v>
      </c>
      <c r="AT172" s="159" t="s">
        <v>146</v>
      </c>
      <c r="AU172" s="159" t="s">
        <v>87</v>
      </c>
      <c r="AY172" s="17" t="s">
        <v>144</v>
      </c>
      <c r="BE172" s="160">
        <f>IF(O172="základní",K172,0)</f>
        <v>0</v>
      </c>
      <c r="BF172" s="160">
        <f>IF(O172="snížená",K172,0)</f>
        <v>0</v>
      </c>
      <c r="BG172" s="160">
        <f>IF(O172="zákl. přenesená",K172,0)</f>
        <v>0</v>
      </c>
      <c r="BH172" s="160">
        <f>IF(O172="sníž. přenesená",K172,0)</f>
        <v>0</v>
      </c>
      <c r="BI172" s="160">
        <f>IF(O172="nulová",K172,0)</f>
        <v>0</v>
      </c>
      <c r="BJ172" s="17" t="s">
        <v>83</v>
      </c>
      <c r="BK172" s="160">
        <f>ROUND(P172*H172,2)</f>
        <v>0</v>
      </c>
      <c r="BL172" s="17" t="s">
        <v>93</v>
      </c>
      <c r="BM172" s="159" t="s">
        <v>227</v>
      </c>
    </row>
    <row r="173" spans="1:65" s="2" customFormat="1" ht="29.25">
      <c r="A173" s="32"/>
      <c r="B173" s="33"/>
      <c r="C173" s="32"/>
      <c r="D173" s="161" t="s">
        <v>152</v>
      </c>
      <c r="E173" s="32"/>
      <c r="F173" s="162" t="s">
        <v>228</v>
      </c>
      <c r="G173" s="32"/>
      <c r="H173" s="32"/>
      <c r="I173" s="163"/>
      <c r="J173" s="163"/>
      <c r="K173" s="32"/>
      <c r="L173" s="32"/>
      <c r="M173" s="33"/>
      <c r="N173" s="164"/>
      <c r="O173" s="165"/>
      <c r="P173" s="58"/>
      <c r="Q173" s="58"/>
      <c r="R173" s="58"/>
      <c r="S173" s="58"/>
      <c r="T173" s="58"/>
      <c r="U173" s="58"/>
      <c r="V173" s="58"/>
      <c r="W173" s="58"/>
      <c r="X173" s="59"/>
      <c r="Y173" s="32"/>
      <c r="Z173" s="32"/>
      <c r="AA173" s="32"/>
      <c r="AB173" s="32"/>
      <c r="AC173" s="32"/>
      <c r="AD173" s="32"/>
      <c r="AE173" s="32"/>
      <c r="AT173" s="17" t="s">
        <v>152</v>
      </c>
      <c r="AU173" s="17" t="s">
        <v>87</v>
      </c>
    </row>
    <row r="174" spans="1:65" s="13" customFormat="1" ht="11.25">
      <c r="B174" s="166"/>
      <c r="D174" s="161" t="s">
        <v>154</v>
      </c>
      <c r="E174" s="167" t="s">
        <v>1</v>
      </c>
      <c r="F174" s="168" t="s">
        <v>217</v>
      </c>
      <c r="H174" s="169">
        <v>169.2</v>
      </c>
      <c r="I174" s="170"/>
      <c r="J174" s="170"/>
      <c r="M174" s="166"/>
      <c r="N174" s="171"/>
      <c r="O174" s="172"/>
      <c r="P174" s="172"/>
      <c r="Q174" s="172"/>
      <c r="R174" s="172"/>
      <c r="S174" s="172"/>
      <c r="T174" s="172"/>
      <c r="U174" s="172"/>
      <c r="V174" s="172"/>
      <c r="W174" s="172"/>
      <c r="X174" s="173"/>
      <c r="AT174" s="167" t="s">
        <v>154</v>
      </c>
      <c r="AU174" s="167" t="s">
        <v>87</v>
      </c>
      <c r="AV174" s="13" t="s">
        <v>87</v>
      </c>
      <c r="AW174" s="13" t="s">
        <v>4</v>
      </c>
      <c r="AX174" s="13" t="s">
        <v>83</v>
      </c>
      <c r="AY174" s="167" t="s">
        <v>144</v>
      </c>
    </row>
    <row r="175" spans="1:65" s="2" customFormat="1" ht="24.2" customHeight="1">
      <c r="A175" s="32"/>
      <c r="B175" s="146"/>
      <c r="C175" s="147" t="s">
        <v>9</v>
      </c>
      <c r="D175" s="147" t="s">
        <v>146</v>
      </c>
      <c r="E175" s="148" t="s">
        <v>229</v>
      </c>
      <c r="F175" s="149" t="s">
        <v>230</v>
      </c>
      <c r="G175" s="150" t="s">
        <v>158</v>
      </c>
      <c r="H175" s="151">
        <v>100</v>
      </c>
      <c r="I175" s="152"/>
      <c r="J175" s="152"/>
      <c r="K175" s="153">
        <f>ROUND(P175*H175,2)</f>
        <v>0</v>
      </c>
      <c r="L175" s="149" t="s">
        <v>150</v>
      </c>
      <c r="M175" s="33"/>
      <c r="N175" s="154" t="s">
        <v>1</v>
      </c>
      <c r="O175" s="155" t="s">
        <v>41</v>
      </c>
      <c r="P175" s="156">
        <f>I175+J175</f>
        <v>0</v>
      </c>
      <c r="Q175" s="156">
        <f>ROUND(I175*H175,2)</f>
        <v>0</v>
      </c>
      <c r="R175" s="156">
        <f>ROUND(J175*H175,2)</f>
        <v>0</v>
      </c>
      <c r="S175" s="58"/>
      <c r="T175" s="157">
        <f>S175*H175</f>
        <v>0</v>
      </c>
      <c r="U175" s="157">
        <v>3.4999999999999997E-5</v>
      </c>
      <c r="V175" s="157">
        <f>U175*H175</f>
        <v>3.4999999999999996E-3</v>
      </c>
      <c r="W175" s="157">
        <v>0</v>
      </c>
      <c r="X175" s="158">
        <f>W175*H175</f>
        <v>0</v>
      </c>
      <c r="Y175" s="32"/>
      <c r="Z175" s="32"/>
      <c r="AA175" s="32"/>
      <c r="AB175" s="32"/>
      <c r="AC175" s="32"/>
      <c r="AD175" s="32"/>
      <c r="AE175" s="32"/>
      <c r="AR175" s="159" t="s">
        <v>93</v>
      </c>
      <c r="AT175" s="159" t="s">
        <v>146</v>
      </c>
      <c r="AU175" s="159" t="s">
        <v>87</v>
      </c>
      <c r="AY175" s="17" t="s">
        <v>144</v>
      </c>
      <c r="BE175" s="160">
        <f>IF(O175="základní",K175,0)</f>
        <v>0</v>
      </c>
      <c r="BF175" s="160">
        <f>IF(O175="snížená",K175,0)</f>
        <v>0</v>
      </c>
      <c r="BG175" s="160">
        <f>IF(O175="zákl. přenesená",K175,0)</f>
        <v>0</v>
      </c>
      <c r="BH175" s="160">
        <f>IF(O175="sníž. přenesená",K175,0)</f>
        <v>0</v>
      </c>
      <c r="BI175" s="160">
        <f>IF(O175="nulová",K175,0)</f>
        <v>0</v>
      </c>
      <c r="BJ175" s="17" t="s">
        <v>83</v>
      </c>
      <c r="BK175" s="160">
        <f>ROUND(P175*H175,2)</f>
        <v>0</v>
      </c>
      <c r="BL175" s="17" t="s">
        <v>93</v>
      </c>
      <c r="BM175" s="159" t="s">
        <v>231</v>
      </c>
    </row>
    <row r="176" spans="1:65" s="2" customFormat="1" ht="19.5">
      <c r="A176" s="32"/>
      <c r="B176" s="33"/>
      <c r="C176" s="32"/>
      <c r="D176" s="161" t="s">
        <v>152</v>
      </c>
      <c r="E176" s="32"/>
      <c r="F176" s="162" t="s">
        <v>232</v>
      </c>
      <c r="G176" s="32"/>
      <c r="H176" s="32"/>
      <c r="I176" s="163"/>
      <c r="J176" s="163"/>
      <c r="K176" s="32"/>
      <c r="L176" s="32"/>
      <c r="M176" s="33"/>
      <c r="N176" s="164"/>
      <c r="O176" s="165"/>
      <c r="P176" s="58"/>
      <c r="Q176" s="58"/>
      <c r="R176" s="58"/>
      <c r="S176" s="58"/>
      <c r="T176" s="58"/>
      <c r="U176" s="58"/>
      <c r="V176" s="58"/>
      <c r="W176" s="58"/>
      <c r="X176" s="59"/>
      <c r="Y176" s="32"/>
      <c r="Z176" s="32"/>
      <c r="AA176" s="32"/>
      <c r="AB176" s="32"/>
      <c r="AC176" s="32"/>
      <c r="AD176" s="32"/>
      <c r="AE176" s="32"/>
      <c r="AT176" s="17" t="s">
        <v>152</v>
      </c>
      <c r="AU176" s="17" t="s">
        <v>87</v>
      </c>
    </row>
    <row r="177" spans="1:65" s="13" customFormat="1" ht="11.25">
      <c r="B177" s="166"/>
      <c r="D177" s="161" t="s">
        <v>154</v>
      </c>
      <c r="E177" s="167" t="s">
        <v>1</v>
      </c>
      <c r="F177" s="168" t="s">
        <v>233</v>
      </c>
      <c r="H177" s="169">
        <v>100</v>
      </c>
      <c r="I177" s="170"/>
      <c r="J177" s="170"/>
      <c r="M177" s="166"/>
      <c r="N177" s="171"/>
      <c r="O177" s="172"/>
      <c r="P177" s="172"/>
      <c r="Q177" s="172"/>
      <c r="R177" s="172"/>
      <c r="S177" s="172"/>
      <c r="T177" s="172"/>
      <c r="U177" s="172"/>
      <c r="V177" s="172"/>
      <c r="W177" s="172"/>
      <c r="X177" s="173"/>
      <c r="AT177" s="167" t="s">
        <v>154</v>
      </c>
      <c r="AU177" s="167" t="s">
        <v>87</v>
      </c>
      <c r="AV177" s="13" t="s">
        <v>87</v>
      </c>
      <c r="AW177" s="13" t="s">
        <v>4</v>
      </c>
      <c r="AX177" s="13" t="s">
        <v>83</v>
      </c>
      <c r="AY177" s="167" t="s">
        <v>144</v>
      </c>
    </row>
    <row r="178" spans="1:65" s="2" customFormat="1" ht="33" customHeight="1">
      <c r="A178" s="32"/>
      <c r="B178" s="146"/>
      <c r="C178" s="147" t="s">
        <v>234</v>
      </c>
      <c r="D178" s="147" t="s">
        <v>146</v>
      </c>
      <c r="E178" s="148" t="s">
        <v>235</v>
      </c>
      <c r="F178" s="149" t="s">
        <v>236</v>
      </c>
      <c r="G178" s="150" t="s">
        <v>214</v>
      </c>
      <c r="H178" s="151">
        <v>0.92300000000000004</v>
      </c>
      <c r="I178" s="152"/>
      <c r="J178" s="152"/>
      <c r="K178" s="153">
        <f>ROUND(P178*H178,2)</f>
        <v>0</v>
      </c>
      <c r="L178" s="149" t="s">
        <v>150</v>
      </c>
      <c r="M178" s="33"/>
      <c r="N178" s="154" t="s">
        <v>1</v>
      </c>
      <c r="O178" s="155" t="s">
        <v>41</v>
      </c>
      <c r="P178" s="156">
        <f>I178+J178</f>
        <v>0</v>
      </c>
      <c r="Q178" s="156">
        <f>ROUND(I178*H178,2)</f>
        <v>0</v>
      </c>
      <c r="R178" s="156">
        <f>ROUND(J178*H178,2)</f>
        <v>0</v>
      </c>
      <c r="S178" s="58"/>
      <c r="T178" s="157">
        <f>S178*H178</f>
        <v>0</v>
      </c>
      <c r="U178" s="157">
        <v>0</v>
      </c>
      <c r="V178" s="157">
        <f>U178*H178</f>
        <v>0</v>
      </c>
      <c r="W178" s="157">
        <v>1.8</v>
      </c>
      <c r="X178" s="158">
        <f>W178*H178</f>
        <v>1.6614000000000002</v>
      </c>
      <c r="Y178" s="32"/>
      <c r="Z178" s="32"/>
      <c r="AA178" s="32"/>
      <c r="AB178" s="32"/>
      <c r="AC178" s="32"/>
      <c r="AD178" s="32"/>
      <c r="AE178" s="32"/>
      <c r="AR178" s="159" t="s">
        <v>93</v>
      </c>
      <c r="AT178" s="159" t="s">
        <v>146</v>
      </c>
      <c r="AU178" s="159" t="s">
        <v>87</v>
      </c>
      <c r="AY178" s="17" t="s">
        <v>144</v>
      </c>
      <c r="BE178" s="160">
        <f>IF(O178="základní",K178,0)</f>
        <v>0</v>
      </c>
      <c r="BF178" s="160">
        <f>IF(O178="snížená",K178,0)</f>
        <v>0</v>
      </c>
      <c r="BG178" s="160">
        <f>IF(O178="zákl. přenesená",K178,0)</f>
        <v>0</v>
      </c>
      <c r="BH178" s="160">
        <f>IF(O178="sníž. přenesená",K178,0)</f>
        <v>0</v>
      </c>
      <c r="BI178" s="160">
        <f>IF(O178="nulová",K178,0)</f>
        <v>0</v>
      </c>
      <c r="BJ178" s="17" t="s">
        <v>83</v>
      </c>
      <c r="BK178" s="160">
        <f>ROUND(P178*H178,2)</f>
        <v>0</v>
      </c>
      <c r="BL178" s="17" t="s">
        <v>93</v>
      </c>
      <c r="BM178" s="159" t="s">
        <v>237</v>
      </c>
    </row>
    <row r="179" spans="1:65" s="2" customFormat="1" ht="29.25">
      <c r="A179" s="32"/>
      <c r="B179" s="33"/>
      <c r="C179" s="32"/>
      <c r="D179" s="161" t="s">
        <v>152</v>
      </c>
      <c r="E179" s="32"/>
      <c r="F179" s="162" t="s">
        <v>238</v>
      </c>
      <c r="G179" s="32"/>
      <c r="H179" s="32"/>
      <c r="I179" s="163"/>
      <c r="J179" s="163"/>
      <c r="K179" s="32"/>
      <c r="L179" s="32"/>
      <c r="M179" s="33"/>
      <c r="N179" s="164"/>
      <c r="O179" s="165"/>
      <c r="P179" s="58"/>
      <c r="Q179" s="58"/>
      <c r="R179" s="58"/>
      <c r="S179" s="58"/>
      <c r="T179" s="58"/>
      <c r="U179" s="58"/>
      <c r="V179" s="58"/>
      <c r="W179" s="58"/>
      <c r="X179" s="59"/>
      <c r="Y179" s="32"/>
      <c r="Z179" s="32"/>
      <c r="AA179" s="32"/>
      <c r="AB179" s="32"/>
      <c r="AC179" s="32"/>
      <c r="AD179" s="32"/>
      <c r="AE179" s="32"/>
      <c r="AT179" s="17" t="s">
        <v>152</v>
      </c>
      <c r="AU179" s="17" t="s">
        <v>87</v>
      </c>
    </row>
    <row r="180" spans="1:65" s="13" customFormat="1" ht="11.25">
      <c r="B180" s="166"/>
      <c r="D180" s="161" t="s">
        <v>154</v>
      </c>
      <c r="E180" s="167" t="s">
        <v>1</v>
      </c>
      <c r="F180" s="168" t="s">
        <v>239</v>
      </c>
      <c r="H180" s="169">
        <v>0.92300000000000004</v>
      </c>
      <c r="I180" s="170"/>
      <c r="J180" s="170"/>
      <c r="M180" s="166"/>
      <c r="N180" s="171"/>
      <c r="O180" s="172"/>
      <c r="P180" s="172"/>
      <c r="Q180" s="172"/>
      <c r="R180" s="172"/>
      <c r="S180" s="172"/>
      <c r="T180" s="172"/>
      <c r="U180" s="172"/>
      <c r="V180" s="172"/>
      <c r="W180" s="172"/>
      <c r="X180" s="173"/>
      <c r="AT180" s="167" t="s">
        <v>154</v>
      </c>
      <c r="AU180" s="167" t="s">
        <v>87</v>
      </c>
      <c r="AV180" s="13" t="s">
        <v>87</v>
      </c>
      <c r="AW180" s="13" t="s">
        <v>4</v>
      </c>
      <c r="AX180" s="13" t="s">
        <v>83</v>
      </c>
      <c r="AY180" s="167" t="s">
        <v>144</v>
      </c>
    </row>
    <row r="181" spans="1:65" s="2" customFormat="1" ht="16.5" customHeight="1">
      <c r="A181" s="32"/>
      <c r="B181" s="146"/>
      <c r="C181" s="147" t="s">
        <v>240</v>
      </c>
      <c r="D181" s="147" t="s">
        <v>146</v>
      </c>
      <c r="E181" s="148" t="s">
        <v>241</v>
      </c>
      <c r="F181" s="149" t="s">
        <v>242</v>
      </c>
      <c r="G181" s="150" t="s">
        <v>158</v>
      </c>
      <c r="H181" s="151">
        <v>3.75</v>
      </c>
      <c r="I181" s="152"/>
      <c r="J181" s="152"/>
      <c r="K181" s="153">
        <f>ROUND(P181*H181,2)</f>
        <v>0</v>
      </c>
      <c r="L181" s="149" t="s">
        <v>1</v>
      </c>
      <c r="M181" s="33"/>
      <c r="N181" s="154" t="s">
        <v>1</v>
      </c>
      <c r="O181" s="155" t="s">
        <v>41</v>
      </c>
      <c r="P181" s="156">
        <f>I181+J181</f>
        <v>0</v>
      </c>
      <c r="Q181" s="156">
        <f>ROUND(I181*H181,2)</f>
        <v>0</v>
      </c>
      <c r="R181" s="156">
        <f>ROUND(J181*H181,2)</f>
        <v>0</v>
      </c>
      <c r="S181" s="58"/>
      <c r="T181" s="157">
        <f>S181*H181</f>
        <v>0</v>
      </c>
      <c r="U181" s="157">
        <v>0</v>
      </c>
      <c r="V181" s="157">
        <f>U181*H181</f>
        <v>0</v>
      </c>
      <c r="W181" s="157">
        <v>5.5E-2</v>
      </c>
      <c r="X181" s="158">
        <f>W181*H181</f>
        <v>0.20624999999999999</v>
      </c>
      <c r="Y181" s="32"/>
      <c r="Z181" s="32"/>
      <c r="AA181" s="32"/>
      <c r="AB181" s="32"/>
      <c r="AC181" s="32"/>
      <c r="AD181" s="32"/>
      <c r="AE181" s="32"/>
      <c r="AR181" s="159" t="s">
        <v>93</v>
      </c>
      <c r="AT181" s="159" t="s">
        <v>146</v>
      </c>
      <c r="AU181" s="159" t="s">
        <v>87</v>
      </c>
      <c r="AY181" s="17" t="s">
        <v>144</v>
      </c>
      <c r="BE181" s="160">
        <f>IF(O181="základní",K181,0)</f>
        <v>0</v>
      </c>
      <c r="BF181" s="160">
        <f>IF(O181="snížená",K181,0)</f>
        <v>0</v>
      </c>
      <c r="BG181" s="160">
        <f>IF(O181="zákl. přenesená",K181,0)</f>
        <v>0</v>
      </c>
      <c r="BH181" s="160">
        <f>IF(O181="sníž. přenesená",K181,0)</f>
        <v>0</v>
      </c>
      <c r="BI181" s="160">
        <f>IF(O181="nulová",K181,0)</f>
        <v>0</v>
      </c>
      <c r="BJ181" s="17" t="s">
        <v>83</v>
      </c>
      <c r="BK181" s="160">
        <f>ROUND(P181*H181,2)</f>
        <v>0</v>
      </c>
      <c r="BL181" s="17" t="s">
        <v>93</v>
      </c>
      <c r="BM181" s="159" t="s">
        <v>243</v>
      </c>
    </row>
    <row r="182" spans="1:65" s="2" customFormat="1" ht="11.25">
      <c r="A182" s="32"/>
      <c r="B182" s="33"/>
      <c r="C182" s="32"/>
      <c r="D182" s="161" t="s">
        <v>152</v>
      </c>
      <c r="E182" s="32"/>
      <c r="F182" s="162" t="s">
        <v>244</v>
      </c>
      <c r="G182" s="32"/>
      <c r="H182" s="32"/>
      <c r="I182" s="163"/>
      <c r="J182" s="163"/>
      <c r="K182" s="32"/>
      <c r="L182" s="32"/>
      <c r="M182" s="33"/>
      <c r="N182" s="164"/>
      <c r="O182" s="165"/>
      <c r="P182" s="58"/>
      <c r="Q182" s="58"/>
      <c r="R182" s="58"/>
      <c r="S182" s="58"/>
      <c r="T182" s="58"/>
      <c r="U182" s="58"/>
      <c r="V182" s="58"/>
      <c r="W182" s="58"/>
      <c r="X182" s="59"/>
      <c r="Y182" s="32"/>
      <c r="Z182" s="32"/>
      <c r="AA182" s="32"/>
      <c r="AB182" s="32"/>
      <c r="AC182" s="32"/>
      <c r="AD182" s="32"/>
      <c r="AE182" s="32"/>
      <c r="AT182" s="17" t="s">
        <v>152</v>
      </c>
      <c r="AU182" s="17" t="s">
        <v>87</v>
      </c>
    </row>
    <row r="183" spans="1:65" s="13" customFormat="1" ht="11.25">
      <c r="B183" s="166"/>
      <c r="D183" s="161" t="s">
        <v>154</v>
      </c>
      <c r="E183" s="167" t="s">
        <v>1</v>
      </c>
      <c r="F183" s="168" t="s">
        <v>245</v>
      </c>
      <c r="H183" s="169">
        <v>3.75</v>
      </c>
      <c r="I183" s="170"/>
      <c r="J183" s="170"/>
      <c r="M183" s="166"/>
      <c r="N183" s="171"/>
      <c r="O183" s="172"/>
      <c r="P183" s="172"/>
      <c r="Q183" s="172"/>
      <c r="R183" s="172"/>
      <c r="S183" s="172"/>
      <c r="T183" s="172"/>
      <c r="U183" s="172"/>
      <c r="V183" s="172"/>
      <c r="W183" s="172"/>
      <c r="X183" s="173"/>
      <c r="AT183" s="167" t="s">
        <v>154</v>
      </c>
      <c r="AU183" s="167" t="s">
        <v>87</v>
      </c>
      <c r="AV183" s="13" t="s">
        <v>87</v>
      </c>
      <c r="AW183" s="13" t="s">
        <v>4</v>
      </c>
      <c r="AX183" s="13" t="s">
        <v>83</v>
      </c>
      <c r="AY183" s="167" t="s">
        <v>144</v>
      </c>
    </row>
    <row r="184" spans="1:65" s="2" customFormat="1" ht="24">
      <c r="A184" s="32"/>
      <c r="B184" s="146"/>
      <c r="C184" s="147" t="s">
        <v>246</v>
      </c>
      <c r="D184" s="147" t="s">
        <v>146</v>
      </c>
      <c r="E184" s="148" t="s">
        <v>247</v>
      </c>
      <c r="F184" s="149" t="s">
        <v>248</v>
      </c>
      <c r="G184" s="150" t="s">
        <v>158</v>
      </c>
      <c r="H184" s="151">
        <v>3.2</v>
      </c>
      <c r="I184" s="152"/>
      <c r="J184" s="152"/>
      <c r="K184" s="153">
        <f>ROUND(P184*H184,2)</f>
        <v>0</v>
      </c>
      <c r="L184" s="149" t="s">
        <v>150</v>
      </c>
      <c r="M184" s="33"/>
      <c r="N184" s="154" t="s">
        <v>1</v>
      </c>
      <c r="O184" s="155" t="s">
        <v>41</v>
      </c>
      <c r="P184" s="156">
        <f>I184+J184</f>
        <v>0</v>
      </c>
      <c r="Q184" s="156">
        <f>ROUND(I184*H184,2)</f>
        <v>0</v>
      </c>
      <c r="R184" s="156">
        <f>ROUND(J184*H184,2)</f>
        <v>0</v>
      </c>
      <c r="S184" s="58"/>
      <c r="T184" s="157">
        <f>S184*H184</f>
        <v>0</v>
      </c>
      <c r="U184" s="157">
        <v>0</v>
      </c>
      <c r="V184" s="157">
        <f>U184*H184</f>
        <v>0</v>
      </c>
      <c r="W184" s="157">
        <v>8.7999999999999995E-2</v>
      </c>
      <c r="X184" s="158">
        <f>W184*H184</f>
        <v>0.28160000000000002</v>
      </c>
      <c r="Y184" s="32"/>
      <c r="Z184" s="32"/>
      <c r="AA184" s="32"/>
      <c r="AB184" s="32"/>
      <c r="AC184" s="32"/>
      <c r="AD184" s="32"/>
      <c r="AE184" s="32"/>
      <c r="AR184" s="159" t="s">
        <v>93</v>
      </c>
      <c r="AT184" s="159" t="s">
        <v>146</v>
      </c>
      <c r="AU184" s="159" t="s">
        <v>87</v>
      </c>
      <c r="AY184" s="17" t="s">
        <v>144</v>
      </c>
      <c r="BE184" s="160">
        <f>IF(O184="základní",K184,0)</f>
        <v>0</v>
      </c>
      <c r="BF184" s="160">
        <f>IF(O184="snížená",K184,0)</f>
        <v>0</v>
      </c>
      <c r="BG184" s="160">
        <f>IF(O184="zákl. přenesená",K184,0)</f>
        <v>0</v>
      </c>
      <c r="BH184" s="160">
        <f>IF(O184="sníž. přenesená",K184,0)</f>
        <v>0</v>
      </c>
      <c r="BI184" s="160">
        <f>IF(O184="nulová",K184,0)</f>
        <v>0</v>
      </c>
      <c r="BJ184" s="17" t="s">
        <v>83</v>
      </c>
      <c r="BK184" s="160">
        <f>ROUND(P184*H184,2)</f>
        <v>0</v>
      </c>
      <c r="BL184" s="17" t="s">
        <v>93</v>
      </c>
      <c r="BM184" s="159" t="s">
        <v>249</v>
      </c>
    </row>
    <row r="185" spans="1:65" s="2" customFormat="1" ht="19.5">
      <c r="A185" s="32"/>
      <c r="B185" s="33"/>
      <c r="C185" s="32"/>
      <c r="D185" s="161" t="s">
        <v>152</v>
      </c>
      <c r="E185" s="32"/>
      <c r="F185" s="162" t="s">
        <v>250</v>
      </c>
      <c r="G185" s="32"/>
      <c r="H185" s="32"/>
      <c r="I185" s="163"/>
      <c r="J185" s="163"/>
      <c r="K185" s="32"/>
      <c r="L185" s="32"/>
      <c r="M185" s="33"/>
      <c r="N185" s="164"/>
      <c r="O185" s="165"/>
      <c r="P185" s="58"/>
      <c r="Q185" s="58"/>
      <c r="R185" s="58"/>
      <c r="S185" s="58"/>
      <c r="T185" s="58"/>
      <c r="U185" s="58"/>
      <c r="V185" s="58"/>
      <c r="W185" s="58"/>
      <c r="X185" s="59"/>
      <c r="Y185" s="32"/>
      <c r="Z185" s="32"/>
      <c r="AA185" s="32"/>
      <c r="AB185" s="32"/>
      <c r="AC185" s="32"/>
      <c r="AD185" s="32"/>
      <c r="AE185" s="32"/>
      <c r="AT185" s="17" t="s">
        <v>152</v>
      </c>
      <c r="AU185" s="17" t="s">
        <v>87</v>
      </c>
    </row>
    <row r="186" spans="1:65" s="13" customFormat="1" ht="11.25">
      <c r="B186" s="166"/>
      <c r="D186" s="161" t="s">
        <v>154</v>
      </c>
      <c r="E186" s="167" t="s">
        <v>1</v>
      </c>
      <c r="F186" s="168" t="s">
        <v>251</v>
      </c>
      <c r="H186" s="169">
        <v>3.2</v>
      </c>
      <c r="I186" s="170"/>
      <c r="J186" s="170"/>
      <c r="M186" s="166"/>
      <c r="N186" s="171"/>
      <c r="O186" s="172"/>
      <c r="P186" s="172"/>
      <c r="Q186" s="172"/>
      <c r="R186" s="172"/>
      <c r="S186" s="172"/>
      <c r="T186" s="172"/>
      <c r="U186" s="172"/>
      <c r="V186" s="172"/>
      <c r="W186" s="172"/>
      <c r="X186" s="173"/>
      <c r="AT186" s="167" t="s">
        <v>154</v>
      </c>
      <c r="AU186" s="167" t="s">
        <v>87</v>
      </c>
      <c r="AV186" s="13" t="s">
        <v>87</v>
      </c>
      <c r="AW186" s="13" t="s">
        <v>4</v>
      </c>
      <c r="AX186" s="13" t="s">
        <v>83</v>
      </c>
      <c r="AY186" s="167" t="s">
        <v>144</v>
      </c>
    </row>
    <row r="187" spans="1:65" s="2" customFormat="1" ht="24.2" customHeight="1">
      <c r="A187" s="32"/>
      <c r="B187" s="146"/>
      <c r="C187" s="147" t="s">
        <v>252</v>
      </c>
      <c r="D187" s="147" t="s">
        <v>146</v>
      </c>
      <c r="E187" s="148" t="s">
        <v>253</v>
      </c>
      <c r="F187" s="149" t="s">
        <v>254</v>
      </c>
      <c r="G187" s="150" t="s">
        <v>255</v>
      </c>
      <c r="H187" s="151">
        <v>4.05</v>
      </c>
      <c r="I187" s="152"/>
      <c r="J187" s="152"/>
      <c r="K187" s="153">
        <f>ROUND(P187*H187,2)</f>
        <v>0</v>
      </c>
      <c r="L187" s="149" t="s">
        <v>150</v>
      </c>
      <c r="M187" s="33"/>
      <c r="N187" s="154" t="s">
        <v>1</v>
      </c>
      <c r="O187" s="155" t="s">
        <v>41</v>
      </c>
      <c r="P187" s="156">
        <f>I187+J187</f>
        <v>0</v>
      </c>
      <c r="Q187" s="156">
        <f>ROUND(I187*H187,2)</f>
        <v>0</v>
      </c>
      <c r="R187" s="156">
        <f>ROUND(J187*H187,2)</f>
        <v>0</v>
      </c>
      <c r="S187" s="58"/>
      <c r="T187" s="157">
        <f>S187*H187</f>
        <v>0</v>
      </c>
      <c r="U187" s="157">
        <v>0</v>
      </c>
      <c r="V187" s="157">
        <f>U187*H187</f>
        <v>0</v>
      </c>
      <c r="W187" s="157">
        <v>4.2000000000000003E-2</v>
      </c>
      <c r="X187" s="158">
        <f>W187*H187</f>
        <v>0.1701</v>
      </c>
      <c r="Y187" s="32"/>
      <c r="Z187" s="32"/>
      <c r="AA187" s="32"/>
      <c r="AB187" s="32"/>
      <c r="AC187" s="32"/>
      <c r="AD187" s="32"/>
      <c r="AE187" s="32"/>
      <c r="AR187" s="159" t="s">
        <v>93</v>
      </c>
      <c r="AT187" s="159" t="s">
        <v>146</v>
      </c>
      <c r="AU187" s="159" t="s">
        <v>87</v>
      </c>
      <c r="AY187" s="17" t="s">
        <v>144</v>
      </c>
      <c r="BE187" s="160">
        <f>IF(O187="základní",K187,0)</f>
        <v>0</v>
      </c>
      <c r="BF187" s="160">
        <f>IF(O187="snížená",K187,0)</f>
        <v>0</v>
      </c>
      <c r="BG187" s="160">
        <f>IF(O187="zákl. přenesená",K187,0)</f>
        <v>0</v>
      </c>
      <c r="BH187" s="160">
        <f>IF(O187="sníž. přenesená",K187,0)</f>
        <v>0</v>
      </c>
      <c r="BI187" s="160">
        <f>IF(O187="nulová",K187,0)</f>
        <v>0</v>
      </c>
      <c r="BJ187" s="17" t="s">
        <v>83</v>
      </c>
      <c r="BK187" s="160">
        <f>ROUND(P187*H187,2)</f>
        <v>0</v>
      </c>
      <c r="BL187" s="17" t="s">
        <v>93</v>
      </c>
      <c r="BM187" s="159" t="s">
        <v>256</v>
      </c>
    </row>
    <row r="188" spans="1:65" s="2" customFormat="1" ht="29.25">
      <c r="A188" s="32"/>
      <c r="B188" s="33"/>
      <c r="C188" s="32"/>
      <c r="D188" s="161" t="s">
        <v>152</v>
      </c>
      <c r="E188" s="32"/>
      <c r="F188" s="162" t="s">
        <v>257</v>
      </c>
      <c r="G188" s="32"/>
      <c r="H188" s="32"/>
      <c r="I188" s="163"/>
      <c r="J188" s="163"/>
      <c r="K188" s="32"/>
      <c r="L188" s="32"/>
      <c r="M188" s="33"/>
      <c r="N188" s="164"/>
      <c r="O188" s="165"/>
      <c r="P188" s="58"/>
      <c r="Q188" s="58"/>
      <c r="R188" s="58"/>
      <c r="S188" s="58"/>
      <c r="T188" s="58"/>
      <c r="U188" s="58"/>
      <c r="V188" s="58"/>
      <c r="W188" s="58"/>
      <c r="X188" s="59"/>
      <c r="Y188" s="32"/>
      <c r="Z188" s="32"/>
      <c r="AA188" s="32"/>
      <c r="AB188" s="32"/>
      <c r="AC188" s="32"/>
      <c r="AD188" s="32"/>
      <c r="AE188" s="32"/>
      <c r="AT188" s="17" t="s">
        <v>152</v>
      </c>
      <c r="AU188" s="17" t="s">
        <v>87</v>
      </c>
    </row>
    <row r="189" spans="1:65" s="13" customFormat="1" ht="11.25">
      <c r="B189" s="166"/>
      <c r="D189" s="161" t="s">
        <v>154</v>
      </c>
      <c r="E189" s="167" t="s">
        <v>1</v>
      </c>
      <c r="F189" s="168" t="s">
        <v>258</v>
      </c>
      <c r="H189" s="169">
        <v>4.05</v>
      </c>
      <c r="I189" s="170"/>
      <c r="J189" s="170"/>
      <c r="M189" s="166"/>
      <c r="N189" s="171"/>
      <c r="O189" s="172"/>
      <c r="P189" s="172"/>
      <c r="Q189" s="172"/>
      <c r="R189" s="172"/>
      <c r="S189" s="172"/>
      <c r="T189" s="172"/>
      <c r="U189" s="172"/>
      <c r="V189" s="172"/>
      <c r="W189" s="172"/>
      <c r="X189" s="173"/>
      <c r="AT189" s="167" t="s">
        <v>154</v>
      </c>
      <c r="AU189" s="167" t="s">
        <v>87</v>
      </c>
      <c r="AV189" s="13" t="s">
        <v>87</v>
      </c>
      <c r="AW189" s="13" t="s">
        <v>4</v>
      </c>
      <c r="AX189" s="13" t="s">
        <v>83</v>
      </c>
      <c r="AY189" s="167" t="s">
        <v>144</v>
      </c>
    </row>
    <row r="190" spans="1:65" s="12" customFormat="1" ht="22.9" customHeight="1">
      <c r="B190" s="132"/>
      <c r="D190" s="133" t="s">
        <v>77</v>
      </c>
      <c r="E190" s="144" t="s">
        <v>259</v>
      </c>
      <c r="F190" s="144" t="s">
        <v>260</v>
      </c>
      <c r="I190" s="135"/>
      <c r="J190" s="135"/>
      <c r="K190" s="145">
        <f>BK190</f>
        <v>0</v>
      </c>
      <c r="M190" s="132"/>
      <c r="N190" s="137"/>
      <c r="O190" s="138"/>
      <c r="P190" s="138"/>
      <c r="Q190" s="139">
        <f>SUM(Q191:Q202)</f>
        <v>0</v>
      </c>
      <c r="R190" s="139">
        <f>SUM(R191:R202)</f>
        <v>0</v>
      </c>
      <c r="S190" s="138"/>
      <c r="T190" s="140">
        <f>SUM(T191:T202)</f>
        <v>0</v>
      </c>
      <c r="U190" s="138"/>
      <c r="V190" s="140">
        <f>SUM(V191:V202)</f>
        <v>0</v>
      </c>
      <c r="W190" s="138"/>
      <c r="X190" s="141">
        <f>SUM(X191:X202)</f>
        <v>0</v>
      </c>
      <c r="AR190" s="133" t="s">
        <v>83</v>
      </c>
      <c r="AT190" s="142" t="s">
        <v>77</v>
      </c>
      <c r="AU190" s="142" t="s">
        <v>83</v>
      </c>
      <c r="AY190" s="133" t="s">
        <v>144</v>
      </c>
      <c r="BK190" s="143">
        <f>SUM(BK191:BK202)</f>
        <v>0</v>
      </c>
    </row>
    <row r="191" spans="1:65" s="2" customFormat="1" ht="33" customHeight="1">
      <c r="A191" s="32"/>
      <c r="B191" s="146"/>
      <c r="C191" s="147" t="s">
        <v>261</v>
      </c>
      <c r="D191" s="147" t="s">
        <v>146</v>
      </c>
      <c r="E191" s="148" t="s">
        <v>262</v>
      </c>
      <c r="F191" s="149" t="s">
        <v>263</v>
      </c>
      <c r="G191" s="150" t="s">
        <v>149</v>
      </c>
      <c r="H191" s="151">
        <v>2.7650000000000001</v>
      </c>
      <c r="I191" s="152"/>
      <c r="J191" s="152"/>
      <c r="K191" s="153">
        <f>ROUND(P191*H191,2)</f>
        <v>0</v>
      </c>
      <c r="L191" s="149" t="s">
        <v>150</v>
      </c>
      <c r="M191" s="33"/>
      <c r="N191" s="154" t="s">
        <v>1</v>
      </c>
      <c r="O191" s="155" t="s">
        <v>41</v>
      </c>
      <c r="P191" s="156">
        <f>I191+J191</f>
        <v>0</v>
      </c>
      <c r="Q191" s="156">
        <f>ROUND(I191*H191,2)</f>
        <v>0</v>
      </c>
      <c r="R191" s="156">
        <f>ROUND(J191*H191,2)</f>
        <v>0</v>
      </c>
      <c r="S191" s="58"/>
      <c r="T191" s="157">
        <f>S191*H191</f>
        <v>0</v>
      </c>
      <c r="U191" s="157">
        <v>0</v>
      </c>
      <c r="V191" s="157">
        <f>U191*H191</f>
        <v>0</v>
      </c>
      <c r="W191" s="157">
        <v>0</v>
      </c>
      <c r="X191" s="158">
        <f>W191*H191</f>
        <v>0</v>
      </c>
      <c r="Y191" s="32"/>
      <c r="Z191" s="32"/>
      <c r="AA191" s="32"/>
      <c r="AB191" s="32"/>
      <c r="AC191" s="32"/>
      <c r="AD191" s="32"/>
      <c r="AE191" s="32"/>
      <c r="AR191" s="159" t="s">
        <v>93</v>
      </c>
      <c r="AT191" s="159" t="s">
        <v>146</v>
      </c>
      <c r="AU191" s="159" t="s">
        <v>87</v>
      </c>
      <c r="AY191" s="17" t="s">
        <v>144</v>
      </c>
      <c r="BE191" s="160">
        <f>IF(O191="základní",K191,0)</f>
        <v>0</v>
      </c>
      <c r="BF191" s="160">
        <f>IF(O191="snížená",K191,0)</f>
        <v>0</v>
      </c>
      <c r="BG191" s="160">
        <f>IF(O191="zákl. přenesená",K191,0)</f>
        <v>0</v>
      </c>
      <c r="BH191" s="160">
        <f>IF(O191="sníž. přenesená",K191,0)</f>
        <v>0</v>
      </c>
      <c r="BI191" s="160">
        <f>IF(O191="nulová",K191,0)</f>
        <v>0</v>
      </c>
      <c r="BJ191" s="17" t="s">
        <v>83</v>
      </c>
      <c r="BK191" s="160">
        <f>ROUND(P191*H191,2)</f>
        <v>0</v>
      </c>
      <c r="BL191" s="17" t="s">
        <v>93</v>
      </c>
      <c r="BM191" s="159" t="s">
        <v>264</v>
      </c>
    </row>
    <row r="192" spans="1:65" s="2" customFormat="1" ht="29.25">
      <c r="A192" s="32"/>
      <c r="B192" s="33"/>
      <c r="C192" s="32"/>
      <c r="D192" s="161" t="s">
        <v>152</v>
      </c>
      <c r="E192" s="32"/>
      <c r="F192" s="162" t="s">
        <v>265</v>
      </c>
      <c r="G192" s="32"/>
      <c r="H192" s="32"/>
      <c r="I192" s="163"/>
      <c r="J192" s="163"/>
      <c r="K192" s="32"/>
      <c r="L192" s="32"/>
      <c r="M192" s="33"/>
      <c r="N192" s="164"/>
      <c r="O192" s="165"/>
      <c r="P192" s="58"/>
      <c r="Q192" s="58"/>
      <c r="R192" s="58"/>
      <c r="S192" s="58"/>
      <c r="T192" s="58"/>
      <c r="U192" s="58"/>
      <c r="V192" s="58"/>
      <c r="W192" s="58"/>
      <c r="X192" s="59"/>
      <c r="Y192" s="32"/>
      <c r="Z192" s="32"/>
      <c r="AA192" s="32"/>
      <c r="AB192" s="32"/>
      <c r="AC192" s="32"/>
      <c r="AD192" s="32"/>
      <c r="AE192" s="32"/>
      <c r="AT192" s="17" t="s">
        <v>152</v>
      </c>
      <c r="AU192" s="17" t="s">
        <v>87</v>
      </c>
    </row>
    <row r="193" spans="1:65" s="2" customFormat="1" ht="33" customHeight="1">
      <c r="A193" s="32"/>
      <c r="B193" s="146"/>
      <c r="C193" s="147" t="s">
        <v>8</v>
      </c>
      <c r="D193" s="147" t="s">
        <v>146</v>
      </c>
      <c r="E193" s="148" t="s">
        <v>266</v>
      </c>
      <c r="F193" s="149" t="s">
        <v>267</v>
      </c>
      <c r="G193" s="150" t="s">
        <v>149</v>
      </c>
      <c r="H193" s="151">
        <v>2.7650000000000001</v>
      </c>
      <c r="I193" s="152"/>
      <c r="J193" s="152"/>
      <c r="K193" s="153">
        <f>ROUND(P193*H193,2)</f>
        <v>0</v>
      </c>
      <c r="L193" s="149" t="s">
        <v>150</v>
      </c>
      <c r="M193" s="33"/>
      <c r="N193" s="154" t="s">
        <v>1</v>
      </c>
      <c r="O193" s="155" t="s">
        <v>41</v>
      </c>
      <c r="P193" s="156">
        <f>I193+J193</f>
        <v>0</v>
      </c>
      <c r="Q193" s="156">
        <f>ROUND(I193*H193,2)</f>
        <v>0</v>
      </c>
      <c r="R193" s="156">
        <f>ROUND(J193*H193,2)</f>
        <v>0</v>
      </c>
      <c r="S193" s="58"/>
      <c r="T193" s="157">
        <f>S193*H193</f>
        <v>0</v>
      </c>
      <c r="U193" s="157">
        <v>0</v>
      </c>
      <c r="V193" s="157">
        <f>U193*H193</f>
        <v>0</v>
      </c>
      <c r="W193" s="157">
        <v>0</v>
      </c>
      <c r="X193" s="158">
        <f>W193*H193</f>
        <v>0</v>
      </c>
      <c r="Y193" s="32"/>
      <c r="Z193" s="32"/>
      <c r="AA193" s="32"/>
      <c r="AB193" s="32"/>
      <c r="AC193" s="32"/>
      <c r="AD193" s="32"/>
      <c r="AE193" s="32"/>
      <c r="AR193" s="159" t="s">
        <v>93</v>
      </c>
      <c r="AT193" s="159" t="s">
        <v>146</v>
      </c>
      <c r="AU193" s="159" t="s">
        <v>87</v>
      </c>
      <c r="AY193" s="17" t="s">
        <v>144</v>
      </c>
      <c r="BE193" s="160">
        <f>IF(O193="základní",K193,0)</f>
        <v>0</v>
      </c>
      <c r="BF193" s="160">
        <f>IF(O193="snížená",K193,0)</f>
        <v>0</v>
      </c>
      <c r="BG193" s="160">
        <f>IF(O193="zákl. přenesená",K193,0)</f>
        <v>0</v>
      </c>
      <c r="BH193" s="160">
        <f>IF(O193="sníž. přenesená",K193,0)</f>
        <v>0</v>
      </c>
      <c r="BI193" s="160">
        <f>IF(O193="nulová",K193,0)</f>
        <v>0</v>
      </c>
      <c r="BJ193" s="17" t="s">
        <v>83</v>
      </c>
      <c r="BK193" s="160">
        <f>ROUND(P193*H193,2)</f>
        <v>0</v>
      </c>
      <c r="BL193" s="17" t="s">
        <v>93</v>
      </c>
      <c r="BM193" s="159" t="s">
        <v>268</v>
      </c>
    </row>
    <row r="194" spans="1:65" s="2" customFormat="1" ht="29.25">
      <c r="A194" s="32"/>
      <c r="B194" s="33"/>
      <c r="C194" s="32"/>
      <c r="D194" s="161" t="s">
        <v>152</v>
      </c>
      <c r="E194" s="32"/>
      <c r="F194" s="162" t="s">
        <v>269</v>
      </c>
      <c r="G194" s="32"/>
      <c r="H194" s="32"/>
      <c r="I194" s="163"/>
      <c r="J194" s="163"/>
      <c r="K194" s="32"/>
      <c r="L194" s="32"/>
      <c r="M194" s="33"/>
      <c r="N194" s="164"/>
      <c r="O194" s="165"/>
      <c r="P194" s="58"/>
      <c r="Q194" s="58"/>
      <c r="R194" s="58"/>
      <c r="S194" s="58"/>
      <c r="T194" s="58"/>
      <c r="U194" s="58"/>
      <c r="V194" s="58"/>
      <c r="W194" s="58"/>
      <c r="X194" s="59"/>
      <c r="Y194" s="32"/>
      <c r="Z194" s="32"/>
      <c r="AA194" s="32"/>
      <c r="AB194" s="32"/>
      <c r="AC194" s="32"/>
      <c r="AD194" s="32"/>
      <c r="AE194" s="32"/>
      <c r="AT194" s="17" t="s">
        <v>152</v>
      </c>
      <c r="AU194" s="17" t="s">
        <v>87</v>
      </c>
    </row>
    <row r="195" spans="1:65" s="2" customFormat="1" ht="24.2" customHeight="1">
      <c r="A195" s="32"/>
      <c r="B195" s="146"/>
      <c r="C195" s="147" t="s">
        <v>270</v>
      </c>
      <c r="D195" s="147" t="s">
        <v>146</v>
      </c>
      <c r="E195" s="148" t="s">
        <v>271</v>
      </c>
      <c r="F195" s="149" t="s">
        <v>272</v>
      </c>
      <c r="G195" s="150" t="s">
        <v>149</v>
      </c>
      <c r="H195" s="151">
        <v>2.7650000000000001</v>
      </c>
      <c r="I195" s="152"/>
      <c r="J195" s="152"/>
      <c r="K195" s="153">
        <f>ROUND(P195*H195,2)</f>
        <v>0</v>
      </c>
      <c r="L195" s="149" t="s">
        <v>150</v>
      </c>
      <c r="M195" s="33"/>
      <c r="N195" s="154" t="s">
        <v>1</v>
      </c>
      <c r="O195" s="155" t="s">
        <v>41</v>
      </c>
      <c r="P195" s="156">
        <f>I195+J195</f>
        <v>0</v>
      </c>
      <c r="Q195" s="156">
        <f>ROUND(I195*H195,2)</f>
        <v>0</v>
      </c>
      <c r="R195" s="156">
        <f>ROUND(J195*H195,2)</f>
        <v>0</v>
      </c>
      <c r="S195" s="58"/>
      <c r="T195" s="157">
        <f>S195*H195</f>
        <v>0</v>
      </c>
      <c r="U195" s="157">
        <v>0</v>
      </c>
      <c r="V195" s="157">
        <f>U195*H195</f>
        <v>0</v>
      </c>
      <c r="W195" s="157">
        <v>0</v>
      </c>
      <c r="X195" s="158">
        <f>W195*H195</f>
        <v>0</v>
      </c>
      <c r="Y195" s="32"/>
      <c r="Z195" s="32"/>
      <c r="AA195" s="32"/>
      <c r="AB195" s="32"/>
      <c r="AC195" s="32"/>
      <c r="AD195" s="32"/>
      <c r="AE195" s="32"/>
      <c r="AR195" s="159" t="s">
        <v>93</v>
      </c>
      <c r="AT195" s="159" t="s">
        <v>146</v>
      </c>
      <c r="AU195" s="159" t="s">
        <v>87</v>
      </c>
      <c r="AY195" s="17" t="s">
        <v>144</v>
      </c>
      <c r="BE195" s="160">
        <f>IF(O195="základní",K195,0)</f>
        <v>0</v>
      </c>
      <c r="BF195" s="160">
        <f>IF(O195="snížená",K195,0)</f>
        <v>0</v>
      </c>
      <c r="BG195" s="160">
        <f>IF(O195="zákl. přenesená",K195,0)</f>
        <v>0</v>
      </c>
      <c r="BH195" s="160">
        <f>IF(O195="sníž. přenesená",K195,0)</f>
        <v>0</v>
      </c>
      <c r="BI195" s="160">
        <f>IF(O195="nulová",K195,0)</f>
        <v>0</v>
      </c>
      <c r="BJ195" s="17" t="s">
        <v>83</v>
      </c>
      <c r="BK195" s="160">
        <f>ROUND(P195*H195,2)</f>
        <v>0</v>
      </c>
      <c r="BL195" s="17" t="s">
        <v>93</v>
      </c>
      <c r="BM195" s="159" t="s">
        <v>273</v>
      </c>
    </row>
    <row r="196" spans="1:65" s="2" customFormat="1" ht="19.5">
      <c r="A196" s="32"/>
      <c r="B196" s="33"/>
      <c r="C196" s="32"/>
      <c r="D196" s="161" t="s">
        <v>152</v>
      </c>
      <c r="E196" s="32"/>
      <c r="F196" s="162" t="s">
        <v>274</v>
      </c>
      <c r="G196" s="32"/>
      <c r="H196" s="32"/>
      <c r="I196" s="163"/>
      <c r="J196" s="163"/>
      <c r="K196" s="32"/>
      <c r="L196" s="32"/>
      <c r="M196" s="33"/>
      <c r="N196" s="164"/>
      <c r="O196" s="165"/>
      <c r="P196" s="58"/>
      <c r="Q196" s="58"/>
      <c r="R196" s="58"/>
      <c r="S196" s="58"/>
      <c r="T196" s="58"/>
      <c r="U196" s="58"/>
      <c r="V196" s="58"/>
      <c r="W196" s="58"/>
      <c r="X196" s="59"/>
      <c r="Y196" s="32"/>
      <c r="Z196" s="32"/>
      <c r="AA196" s="32"/>
      <c r="AB196" s="32"/>
      <c r="AC196" s="32"/>
      <c r="AD196" s="32"/>
      <c r="AE196" s="32"/>
      <c r="AT196" s="17" t="s">
        <v>152</v>
      </c>
      <c r="AU196" s="17" t="s">
        <v>87</v>
      </c>
    </row>
    <row r="197" spans="1:65" s="2" customFormat="1" ht="24.2" customHeight="1">
      <c r="A197" s="32"/>
      <c r="B197" s="146"/>
      <c r="C197" s="147" t="s">
        <v>275</v>
      </c>
      <c r="D197" s="147" t="s">
        <v>146</v>
      </c>
      <c r="E197" s="148" t="s">
        <v>276</v>
      </c>
      <c r="F197" s="149" t="s">
        <v>277</v>
      </c>
      <c r="G197" s="150" t="s">
        <v>149</v>
      </c>
      <c r="H197" s="151">
        <v>16.59</v>
      </c>
      <c r="I197" s="152"/>
      <c r="J197" s="152"/>
      <c r="K197" s="153">
        <f>ROUND(P197*H197,2)</f>
        <v>0</v>
      </c>
      <c r="L197" s="149" t="s">
        <v>150</v>
      </c>
      <c r="M197" s="33"/>
      <c r="N197" s="154" t="s">
        <v>1</v>
      </c>
      <c r="O197" s="155" t="s">
        <v>41</v>
      </c>
      <c r="P197" s="156">
        <f>I197+J197</f>
        <v>0</v>
      </c>
      <c r="Q197" s="156">
        <f>ROUND(I197*H197,2)</f>
        <v>0</v>
      </c>
      <c r="R197" s="156">
        <f>ROUND(J197*H197,2)</f>
        <v>0</v>
      </c>
      <c r="S197" s="58"/>
      <c r="T197" s="157">
        <f>S197*H197</f>
        <v>0</v>
      </c>
      <c r="U197" s="157">
        <v>0</v>
      </c>
      <c r="V197" s="157">
        <f>U197*H197</f>
        <v>0</v>
      </c>
      <c r="W197" s="157">
        <v>0</v>
      </c>
      <c r="X197" s="158">
        <f>W197*H197</f>
        <v>0</v>
      </c>
      <c r="Y197" s="32"/>
      <c r="Z197" s="32"/>
      <c r="AA197" s="32"/>
      <c r="AB197" s="32"/>
      <c r="AC197" s="32"/>
      <c r="AD197" s="32"/>
      <c r="AE197" s="32"/>
      <c r="AR197" s="159" t="s">
        <v>93</v>
      </c>
      <c r="AT197" s="159" t="s">
        <v>146</v>
      </c>
      <c r="AU197" s="159" t="s">
        <v>87</v>
      </c>
      <c r="AY197" s="17" t="s">
        <v>144</v>
      </c>
      <c r="BE197" s="160">
        <f>IF(O197="základní",K197,0)</f>
        <v>0</v>
      </c>
      <c r="BF197" s="160">
        <f>IF(O197="snížená",K197,0)</f>
        <v>0</v>
      </c>
      <c r="BG197" s="160">
        <f>IF(O197="zákl. přenesená",K197,0)</f>
        <v>0</v>
      </c>
      <c r="BH197" s="160">
        <f>IF(O197="sníž. přenesená",K197,0)</f>
        <v>0</v>
      </c>
      <c r="BI197" s="160">
        <f>IF(O197="nulová",K197,0)</f>
        <v>0</v>
      </c>
      <c r="BJ197" s="17" t="s">
        <v>83</v>
      </c>
      <c r="BK197" s="160">
        <f>ROUND(P197*H197,2)</f>
        <v>0</v>
      </c>
      <c r="BL197" s="17" t="s">
        <v>93</v>
      </c>
      <c r="BM197" s="159" t="s">
        <v>278</v>
      </c>
    </row>
    <row r="198" spans="1:65" s="2" customFormat="1" ht="29.25">
      <c r="A198" s="32"/>
      <c r="B198" s="33"/>
      <c r="C198" s="32"/>
      <c r="D198" s="161" t="s">
        <v>152</v>
      </c>
      <c r="E198" s="32"/>
      <c r="F198" s="162" t="s">
        <v>279</v>
      </c>
      <c r="G198" s="32"/>
      <c r="H198" s="32"/>
      <c r="I198" s="163"/>
      <c r="J198" s="163"/>
      <c r="K198" s="32"/>
      <c r="L198" s="32"/>
      <c r="M198" s="33"/>
      <c r="N198" s="164"/>
      <c r="O198" s="165"/>
      <c r="P198" s="58"/>
      <c r="Q198" s="58"/>
      <c r="R198" s="58"/>
      <c r="S198" s="58"/>
      <c r="T198" s="58"/>
      <c r="U198" s="58"/>
      <c r="V198" s="58"/>
      <c r="W198" s="58"/>
      <c r="X198" s="59"/>
      <c r="Y198" s="32"/>
      <c r="Z198" s="32"/>
      <c r="AA198" s="32"/>
      <c r="AB198" s="32"/>
      <c r="AC198" s="32"/>
      <c r="AD198" s="32"/>
      <c r="AE198" s="32"/>
      <c r="AT198" s="17" t="s">
        <v>152</v>
      </c>
      <c r="AU198" s="17" t="s">
        <v>87</v>
      </c>
    </row>
    <row r="199" spans="1:65" s="13" customFormat="1" ht="11.25">
      <c r="B199" s="166"/>
      <c r="D199" s="161" t="s">
        <v>154</v>
      </c>
      <c r="E199" s="167" t="s">
        <v>1</v>
      </c>
      <c r="F199" s="168" t="s">
        <v>280</v>
      </c>
      <c r="H199" s="169">
        <v>16.59</v>
      </c>
      <c r="I199" s="170"/>
      <c r="J199" s="170"/>
      <c r="M199" s="166"/>
      <c r="N199" s="171"/>
      <c r="O199" s="172"/>
      <c r="P199" s="172"/>
      <c r="Q199" s="172"/>
      <c r="R199" s="172"/>
      <c r="S199" s="172"/>
      <c r="T199" s="172"/>
      <c r="U199" s="172"/>
      <c r="V199" s="172"/>
      <c r="W199" s="172"/>
      <c r="X199" s="173"/>
      <c r="AT199" s="167" t="s">
        <v>154</v>
      </c>
      <c r="AU199" s="167" t="s">
        <v>87</v>
      </c>
      <c r="AV199" s="13" t="s">
        <v>87</v>
      </c>
      <c r="AW199" s="13" t="s">
        <v>4</v>
      </c>
      <c r="AX199" s="13" t="s">
        <v>83</v>
      </c>
      <c r="AY199" s="167" t="s">
        <v>144</v>
      </c>
    </row>
    <row r="200" spans="1:65" s="2" customFormat="1" ht="24.2" customHeight="1">
      <c r="A200" s="32"/>
      <c r="B200" s="146"/>
      <c r="C200" s="147" t="s">
        <v>281</v>
      </c>
      <c r="D200" s="147" t="s">
        <v>146</v>
      </c>
      <c r="E200" s="148" t="s">
        <v>282</v>
      </c>
      <c r="F200" s="149" t="s">
        <v>283</v>
      </c>
      <c r="G200" s="150" t="s">
        <v>149</v>
      </c>
      <c r="H200" s="151">
        <v>2.7650000000000001</v>
      </c>
      <c r="I200" s="152"/>
      <c r="J200" s="152"/>
      <c r="K200" s="153">
        <f>ROUND(P200*H200,2)</f>
        <v>0</v>
      </c>
      <c r="L200" s="149" t="s">
        <v>1</v>
      </c>
      <c r="M200" s="33"/>
      <c r="N200" s="154" t="s">
        <v>1</v>
      </c>
      <c r="O200" s="155" t="s">
        <v>41</v>
      </c>
      <c r="P200" s="156">
        <f>I200+J200</f>
        <v>0</v>
      </c>
      <c r="Q200" s="156">
        <f>ROUND(I200*H200,2)</f>
        <v>0</v>
      </c>
      <c r="R200" s="156">
        <f>ROUND(J200*H200,2)</f>
        <v>0</v>
      </c>
      <c r="S200" s="58"/>
      <c r="T200" s="157">
        <f>S200*H200</f>
        <v>0</v>
      </c>
      <c r="U200" s="157">
        <v>0</v>
      </c>
      <c r="V200" s="157">
        <f>U200*H200</f>
        <v>0</v>
      </c>
      <c r="W200" s="157">
        <v>0</v>
      </c>
      <c r="X200" s="158">
        <f>W200*H200</f>
        <v>0</v>
      </c>
      <c r="Y200" s="32"/>
      <c r="Z200" s="32"/>
      <c r="AA200" s="32"/>
      <c r="AB200" s="32"/>
      <c r="AC200" s="32"/>
      <c r="AD200" s="32"/>
      <c r="AE200" s="32"/>
      <c r="AR200" s="159" t="s">
        <v>93</v>
      </c>
      <c r="AT200" s="159" t="s">
        <v>146</v>
      </c>
      <c r="AU200" s="159" t="s">
        <v>87</v>
      </c>
      <c r="AY200" s="17" t="s">
        <v>144</v>
      </c>
      <c r="BE200" s="160">
        <f>IF(O200="základní",K200,0)</f>
        <v>0</v>
      </c>
      <c r="BF200" s="160">
        <f>IF(O200="snížená",K200,0)</f>
        <v>0</v>
      </c>
      <c r="BG200" s="160">
        <f>IF(O200="zákl. přenesená",K200,0)</f>
        <v>0</v>
      </c>
      <c r="BH200" s="160">
        <f>IF(O200="sníž. přenesená",K200,0)</f>
        <v>0</v>
      </c>
      <c r="BI200" s="160">
        <f>IF(O200="nulová",K200,0)</f>
        <v>0</v>
      </c>
      <c r="BJ200" s="17" t="s">
        <v>83</v>
      </c>
      <c r="BK200" s="160">
        <f>ROUND(P200*H200,2)</f>
        <v>0</v>
      </c>
      <c r="BL200" s="17" t="s">
        <v>93</v>
      </c>
      <c r="BM200" s="159" t="s">
        <v>284</v>
      </c>
    </row>
    <row r="201" spans="1:65" s="2" customFormat="1" ht="19.5">
      <c r="A201" s="32"/>
      <c r="B201" s="33"/>
      <c r="C201" s="32"/>
      <c r="D201" s="161" t="s">
        <v>152</v>
      </c>
      <c r="E201" s="32"/>
      <c r="F201" s="162" t="s">
        <v>283</v>
      </c>
      <c r="G201" s="32"/>
      <c r="H201" s="32"/>
      <c r="I201" s="163"/>
      <c r="J201" s="163"/>
      <c r="K201" s="32"/>
      <c r="L201" s="32"/>
      <c r="M201" s="33"/>
      <c r="N201" s="164"/>
      <c r="O201" s="165"/>
      <c r="P201" s="58"/>
      <c r="Q201" s="58"/>
      <c r="R201" s="58"/>
      <c r="S201" s="58"/>
      <c r="T201" s="58"/>
      <c r="U201" s="58"/>
      <c r="V201" s="58"/>
      <c r="W201" s="58"/>
      <c r="X201" s="59"/>
      <c r="Y201" s="32"/>
      <c r="Z201" s="32"/>
      <c r="AA201" s="32"/>
      <c r="AB201" s="32"/>
      <c r="AC201" s="32"/>
      <c r="AD201" s="32"/>
      <c r="AE201" s="32"/>
      <c r="AT201" s="17" t="s">
        <v>152</v>
      </c>
      <c r="AU201" s="17" t="s">
        <v>87</v>
      </c>
    </row>
    <row r="202" spans="1:65" s="13" customFormat="1" ht="11.25">
      <c r="B202" s="166"/>
      <c r="D202" s="161" t="s">
        <v>154</v>
      </c>
      <c r="E202" s="167" t="s">
        <v>1</v>
      </c>
      <c r="F202" s="168" t="s">
        <v>285</v>
      </c>
      <c r="H202" s="169">
        <v>2.7650000000000001</v>
      </c>
      <c r="I202" s="170"/>
      <c r="J202" s="170"/>
      <c r="M202" s="166"/>
      <c r="N202" s="171"/>
      <c r="O202" s="172"/>
      <c r="P202" s="172"/>
      <c r="Q202" s="172"/>
      <c r="R202" s="172"/>
      <c r="S202" s="172"/>
      <c r="T202" s="172"/>
      <c r="U202" s="172"/>
      <c r="V202" s="172"/>
      <c r="W202" s="172"/>
      <c r="X202" s="173"/>
      <c r="AT202" s="167" t="s">
        <v>154</v>
      </c>
      <c r="AU202" s="167" t="s">
        <v>87</v>
      </c>
      <c r="AV202" s="13" t="s">
        <v>87</v>
      </c>
      <c r="AW202" s="13" t="s">
        <v>4</v>
      </c>
      <c r="AX202" s="13" t="s">
        <v>83</v>
      </c>
      <c r="AY202" s="167" t="s">
        <v>144</v>
      </c>
    </row>
    <row r="203" spans="1:65" s="12" customFormat="1" ht="22.9" customHeight="1">
      <c r="B203" s="132"/>
      <c r="D203" s="133" t="s">
        <v>77</v>
      </c>
      <c r="E203" s="144" t="s">
        <v>286</v>
      </c>
      <c r="F203" s="144" t="s">
        <v>287</v>
      </c>
      <c r="I203" s="135"/>
      <c r="J203" s="135"/>
      <c r="K203" s="145">
        <f>BK203</f>
        <v>0</v>
      </c>
      <c r="M203" s="132"/>
      <c r="N203" s="137"/>
      <c r="O203" s="138"/>
      <c r="P203" s="138"/>
      <c r="Q203" s="139">
        <f>SUM(Q204:Q206)</f>
        <v>0</v>
      </c>
      <c r="R203" s="139">
        <f>SUM(R204:R206)</f>
        <v>0</v>
      </c>
      <c r="S203" s="138"/>
      <c r="T203" s="140">
        <f>SUM(T204:T206)</f>
        <v>0</v>
      </c>
      <c r="U203" s="138"/>
      <c r="V203" s="140">
        <f>SUM(V204:V206)</f>
        <v>0</v>
      </c>
      <c r="W203" s="138"/>
      <c r="X203" s="141">
        <f>SUM(X204:X206)</f>
        <v>0</v>
      </c>
      <c r="AR203" s="133" t="s">
        <v>83</v>
      </c>
      <c r="AT203" s="142" t="s">
        <v>77</v>
      </c>
      <c r="AU203" s="142" t="s">
        <v>83</v>
      </c>
      <c r="AY203" s="133" t="s">
        <v>144</v>
      </c>
      <c r="BK203" s="143">
        <f>SUM(BK204:BK206)</f>
        <v>0</v>
      </c>
    </row>
    <row r="204" spans="1:65" s="2" customFormat="1" ht="24">
      <c r="A204" s="32"/>
      <c r="B204" s="146"/>
      <c r="C204" s="147" t="s">
        <v>288</v>
      </c>
      <c r="D204" s="147" t="s">
        <v>146</v>
      </c>
      <c r="E204" s="148" t="s">
        <v>289</v>
      </c>
      <c r="F204" s="149" t="s">
        <v>290</v>
      </c>
      <c r="G204" s="150" t="s">
        <v>149</v>
      </c>
      <c r="H204" s="151">
        <v>2.528</v>
      </c>
      <c r="I204" s="152"/>
      <c r="J204" s="152"/>
      <c r="K204" s="153">
        <f>ROUND(P204*H204,2)</f>
        <v>0</v>
      </c>
      <c r="L204" s="149" t="s">
        <v>150</v>
      </c>
      <c r="M204" s="33"/>
      <c r="N204" s="154" t="s">
        <v>1</v>
      </c>
      <c r="O204" s="155" t="s">
        <v>41</v>
      </c>
      <c r="P204" s="156">
        <f>I204+J204</f>
        <v>0</v>
      </c>
      <c r="Q204" s="156">
        <f>ROUND(I204*H204,2)</f>
        <v>0</v>
      </c>
      <c r="R204" s="156">
        <f>ROUND(J204*H204,2)</f>
        <v>0</v>
      </c>
      <c r="S204" s="58"/>
      <c r="T204" s="157">
        <f>S204*H204</f>
        <v>0</v>
      </c>
      <c r="U204" s="157">
        <v>0</v>
      </c>
      <c r="V204" s="157">
        <f>U204*H204</f>
        <v>0</v>
      </c>
      <c r="W204" s="157">
        <v>0</v>
      </c>
      <c r="X204" s="158">
        <f>W204*H204</f>
        <v>0</v>
      </c>
      <c r="Y204" s="32"/>
      <c r="Z204" s="32"/>
      <c r="AA204" s="32"/>
      <c r="AB204" s="32"/>
      <c r="AC204" s="32"/>
      <c r="AD204" s="32"/>
      <c r="AE204" s="32"/>
      <c r="AR204" s="159" t="s">
        <v>93</v>
      </c>
      <c r="AT204" s="159" t="s">
        <v>146</v>
      </c>
      <c r="AU204" s="159" t="s">
        <v>87</v>
      </c>
      <c r="AY204" s="17" t="s">
        <v>144</v>
      </c>
      <c r="BE204" s="160">
        <f>IF(O204="základní",K204,0)</f>
        <v>0</v>
      </c>
      <c r="BF204" s="160">
        <f>IF(O204="snížená",K204,0)</f>
        <v>0</v>
      </c>
      <c r="BG204" s="160">
        <f>IF(O204="zákl. přenesená",K204,0)</f>
        <v>0</v>
      </c>
      <c r="BH204" s="160">
        <f>IF(O204="sníž. přenesená",K204,0)</f>
        <v>0</v>
      </c>
      <c r="BI204" s="160">
        <f>IF(O204="nulová",K204,0)</f>
        <v>0</v>
      </c>
      <c r="BJ204" s="17" t="s">
        <v>83</v>
      </c>
      <c r="BK204" s="160">
        <f>ROUND(P204*H204,2)</f>
        <v>0</v>
      </c>
      <c r="BL204" s="17" t="s">
        <v>93</v>
      </c>
      <c r="BM204" s="159" t="s">
        <v>291</v>
      </c>
    </row>
    <row r="205" spans="1:65" s="2" customFormat="1" ht="39">
      <c r="A205" s="32"/>
      <c r="B205" s="33"/>
      <c r="C205" s="32"/>
      <c r="D205" s="161" t="s">
        <v>152</v>
      </c>
      <c r="E205" s="32"/>
      <c r="F205" s="162" t="s">
        <v>292</v>
      </c>
      <c r="G205" s="32"/>
      <c r="H205" s="32"/>
      <c r="I205" s="163"/>
      <c r="J205" s="163"/>
      <c r="K205" s="32"/>
      <c r="L205" s="32"/>
      <c r="M205" s="33"/>
      <c r="N205" s="164"/>
      <c r="O205" s="165"/>
      <c r="P205" s="58"/>
      <c r="Q205" s="58"/>
      <c r="R205" s="58"/>
      <c r="S205" s="58"/>
      <c r="T205" s="58"/>
      <c r="U205" s="58"/>
      <c r="V205" s="58"/>
      <c r="W205" s="58"/>
      <c r="X205" s="59"/>
      <c r="Y205" s="32"/>
      <c r="Z205" s="32"/>
      <c r="AA205" s="32"/>
      <c r="AB205" s="32"/>
      <c r="AC205" s="32"/>
      <c r="AD205" s="32"/>
      <c r="AE205" s="32"/>
      <c r="AT205" s="17" t="s">
        <v>152</v>
      </c>
      <c r="AU205" s="17" t="s">
        <v>87</v>
      </c>
    </row>
    <row r="206" spans="1:65" s="13" customFormat="1" ht="11.25">
      <c r="B206" s="166"/>
      <c r="D206" s="161" t="s">
        <v>154</v>
      </c>
      <c r="E206" s="167" t="s">
        <v>1</v>
      </c>
      <c r="F206" s="168" t="s">
        <v>293</v>
      </c>
      <c r="H206" s="169">
        <v>2.528</v>
      </c>
      <c r="I206" s="170"/>
      <c r="J206" s="170"/>
      <c r="M206" s="166"/>
      <c r="N206" s="171"/>
      <c r="O206" s="172"/>
      <c r="P206" s="172"/>
      <c r="Q206" s="172"/>
      <c r="R206" s="172"/>
      <c r="S206" s="172"/>
      <c r="T206" s="172"/>
      <c r="U206" s="172"/>
      <c r="V206" s="172"/>
      <c r="W206" s="172"/>
      <c r="X206" s="173"/>
      <c r="AT206" s="167" t="s">
        <v>154</v>
      </c>
      <c r="AU206" s="167" t="s">
        <v>87</v>
      </c>
      <c r="AV206" s="13" t="s">
        <v>87</v>
      </c>
      <c r="AW206" s="13" t="s">
        <v>4</v>
      </c>
      <c r="AX206" s="13" t="s">
        <v>83</v>
      </c>
      <c r="AY206" s="167" t="s">
        <v>144</v>
      </c>
    </row>
    <row r="207" spans="1:65" s="12" customFormat="1" ht="22.9" customHeight="1">
      <c r="B207" s="132"/>
      <c r="D207" s="133" t="s">
        <v>77</v>
      </c>
      <c r="E207" s="144" t="s">
        <v>294</v>
      </c>
      <c r="F207" s="144" t="s">
        <v>295</v>
      </c>
      <c r="I207" s="135"/>
      <c r="J207" s="135"/>
      <c r="K207" s="145">
        <f>BK207</f>
        <v>0</v>
      </c>
      <c r="M207" s="132"/>
      <c r="N207" s="137"/>
      <c r="O207" s="138"/>
      <c r="P207" s="138"/>
      <c r="Q207" s="139">
        <f>SUM(Q208:Q213)</f>
        <v>0</v>
      </c>
      <c r="R207" s="139">
        <f>SUM(R208:R213)</f>
        <v>0</v>
      </c>
      <c r="S207" s="138"/>
      <c r="T207" s="140">
        <f>SUM(T208:T213)</f>
        <v>0</v>
      </c>
      <c r="U207" s="138"/>
      <c r="V207" s="140">
        <f>SUM(V208:V213)</f>
        <v>0</v>
      </c>
      <c r="W207" s="138"/>
      <c r="X207" s="141">
        <f>SUM(X208:X213)</f>
        <v>0</v>
      </c>
      <c r="AR207" s="133" t="s">
        <v>83</v>
      </c>
      <c r="AT207" s="142" t="s">
        <v>77</v>
      </c>
      <c r="AU207" s="142" t="s">
        <v>83</v>
      </c>
      <c r="AY207" s="133" t="s">
        <v>144</v>
      </c>
      <c r="BK207" s="143">
        <f>SUM(BK208:BK213)</f>
        <v>0</v>
      </c>
    </row>
    <row r="208" spans="1:65" s="2" customFormat="1" ht="24.2" customHeight="1">
      <c r="A208" s="32"/>
      <c r="B208" s="146"/>
      <c r="C208" s="147" t="s">
        <v>296</v>
      </c>
      <c r="D208" s="147" t="s">
        <v>146</v>
      </c>
      <c r="E208" s="148" t="s">
        <v>297</v>
      </c>
      <c r="F208" s="149" t="s">
        <v>298</v>
      </c>
      <c r="G208" s="150" t="s">
        <v>299</v>
      </c>
      <c r="H208" s="151">
        <v>2</v>
      </c>
      <c r="I208" s="152"/>
      <c r="J208" s="152"/>
      <c r="K208" s="153">
        <f>ROUND(P208*H208,2)</f>
        <v>0</v>
      </c>
      <c r="L208" s="149" t="s">
        <v>1</v>
      </c>
      <c r="M208" s="33"/>
      <c r="N208" s="154" t="s">
        <v>1</v>
      </c>
      <c r="O208" s="155" t="s">
        <v>41</v>
      </c>
      <c r="P208" s="156">
        <f>I208+J208</f>
        <v>0</v>
      </c>
      <c r="Q208" s="156">
        <f>ROUND(I208*H208,2)</f>
        <v>0</v>
      </c>
      <c r="R208" s="156">
        <f>ROUND(J208*H208,2)</f>
        <v>0</v>
      </c>
      <c r="S208" s="58"/>
      <c r="T208" s="157">
        <f>S208*H208</f>
        <v>0</v>
      </c>
      <c r="U208" s="157">
        <v>0</v>
      </c>
      <c r="V208" s="157">
        <f>U208*H208</f>
        <v>0</v>
      </c>
      <c r="W208" s="157">
        <v>0</v>
      </c>
      <c r="X208" s="158">
        <f>W208*H208</f>
        <v>0</v>
      </c>
      <c r="Y208" s="32"/>
      <c r="Z208" s="32"/>
      <c r="AA208" s="32"/>
      <c r="AB208" s="32"/>
      <c r="AC208" s="32"/>
      <c r="AD208" s="32"/>
      <c r="AE208" s="32"/>
      <c r="AR208" s="159" t="s">
        <v>93</v>
      </c>
      <c r="AT208" s="159" t="s">
        <v>146</v>
      </c>
      <c r="AU208" s="159" t="s">
        <v>87</v>
      </c>
      <c r="AY208" s="17" t="s">
        <v>144</v>
      </c>
      <c r="BE208" s="160">
        <f>IF(O208="základní",K208,0)</f>
        <v>0</v>
      </c>
      <c r="BF208" s="160">
        <f>IF(O208="snížená",K208,0)</f>
        <v>0</v>
      </c>
      <c r="BG208" s="160">
        <f>IF(O208="zákl. přenesená",K208,0)</f>
        <v>0</v>
      </c>
      <c r="BH208" s="160">
        <f>IF(O208="sníž. přenesená",K208,0)</f>
        <v>0</v>
      </c>
      <c r="BI208" s="160">
        <f>IF(O208="nulová",K208,0)</f>
        <v>0</v>
      </c>
      <c r="BJ208" s="17" t="s">
        <v>83</v>
      </c>
      <c r="BK208" s="160">
        <f>ROUND(P208*H208,2)</f>
        <v>0</v>
      </c>
      <c r="BL208" s="17" t="s">
        <v>93</v>
      </c>
      <c r="BM208" s="159" t="s">
        <v>300</v>
      </c>
    </row>
    <row r="209" spans="1:65" s="2" customFormat="1" ht="19.5">
      <c r="A209" s="32"/>
      <c r="B209" s="33"/>
      <c r="C209" s="32"/>
      <c r="D209" s="161" t="s">
        <v>152</v>
      </c>
      <c r="E209" s="32"/>
      <c r="F209" s="162" t="s">
        <v>298</v>
      </c>
      <c r="G209" s="32"/>
      <c r="H209" s="32"/>
      <c r="I209" s="163"/>
      <c r="J209" s="163"/>
      <c r="K209" s="32"/>
      <c r="L209" s="32"/>
      <c r="M209" s="33"/>
      <c r="N209" s="164"/>
      <c r="O209" s="165"/>
      <c r="P209" s="58"/>
      <c r="Q209" s="58"/>
      <c r="R209" s="58"/>
      <c r="S209" s="58"/>
      <c r="T209" s="58"/>
      <c r="U209" s="58"/>
      <c r="V209" s="58"/>
      <c r="W209" s="58"/>
      <c r="X209" s="59"/>
      <c r="Y209" s="32"/>
      <c r="Z209" s="32"/>
      <c r="AA209" s="32"/>
      <c r="AB209" s="32"/>
      <c r="AC209" s="32"/>
      <c r="AD209" s="32"/>
      <c r="AE209" s="32"/>
      <c r="AT209" s="17" t="s">
        <v>152</v>
      </c>
      <c r="AU209" s="17" t="s">
        <v>87</v>
      </c>
    </row>
    <row r="210" spans="1:65" s="2" customFormat="1" ht="24.2" customHeight="1">
      <c r="A210" s="32"/>
      <c r="B210" s="146"/>
      <c r="C210" s="147" t="s">
        <v>301</v>
      </c>
      <c r="D210" s="147" t="s">
        <v>146</v>
      </c>
      <c r="E210" s="148" t="s">
        <v>302</v>
      </c>
      <c r="F210" s="149" t="s">
        <v>303</v>
      </c>
      <c r="G210" s="150" t="s">
        <v>304</v>
      </c>
      <c r="H210" s="151">
        <v>5</v>
      </c>
      <c r="I210" s="152"/>
      <c r="J210" s="152"/>
      <c r="K210" s="153">
        <f>ROUND(P210*H210,2)</f>
        <v>0</v>
      </c>
      <c r="L210" s="149" t="s">
        <v>1</v>
      </c>
      <c r="M210" s="33"/>
      <c r="N210" s="154" t="s">
        <v>1</v>
      </c>
      <c r="O210" s="155" t="s">
        <v>41</v>
      </c>
      <c r="P210" s="156">
        <f>I210+J210</f>
        <v>0</v>
      </c>
      <c r="Q210" s="156">
        <f>ROUND(I210*H210,2)</f>
        <v>0</v>
      </c>
      <c r="R210" s="156">
        <f>ROUND(J210*H210,2)</f>
        <v>0</v>
      </c>
      <c r="S210" s="58"/>
      <c r="T210" s="157">
        <f>S210*H210</f>
        <v>0</v>
      </c>
      <c r="U210" s="157">
        <v>0</v>
      </c>
      <c r="V210" s="157">
        <f>U210*H210</f>
        <v>0</v>
      </c>
      <c r="W210" s="157">
        <v>0</v>
      </c>
      <c r="X210" s="158">
        <f>W210*H210</f>
        <v>0</v>
      </c>
      <c r="Y210" s="32"/>
      <c r="Z210" s="32"/>
      <c r="AA210" s="32"/>
      <c r="AB210" s="32"/>
      <c r="AC210" s="32"/>
      <c r="AD210" s="32"/>
      <c r="AE210" s="32"/>
      <c r="AR210" s="159" t="s">
        <v>93</v>
      </c>
      <c r="AT210" s="159" t="s">
        <v>146</v>
      </c>
      <c r="AU210" s="159" t="s">
        <v>87</v>
      </c>
      <c r="AY210" s="17" t="s">
        <v>144</v>
      </c>
      <c r="BE210" s="160">
        <f>IF(O210="základní",K210,0)</f>
        <v>0</v>
      </c>
      <c r="BF210" s="160">
        <f>IF(O210="snížená",K210,0)</f>
        <v>0</v>
      </c>
      <c r="BG210" s="160">
        <f>IF(O210="zákl. přenesená",K210,0)</f>
        <v>0</v>
      </c>
      <c r="BH210" s="160">
        <f>IF(O210="sníž. přenesená",K210,0)</f>
        <v>0</v>
      </c>
      <c r="BI210" s="160">
        <f>IF(O210="nulová",K210,0)</f>
        <v>0</v>
      </c>
      <c r="BJ210" s="17" t="s">
        <v>83</v>
      </c>
      <c r="BK210" s="160">
        <f>ROUND(P210*H210,2)</f>
        <v>0</v>
      </c>
      <c r="BL210" s="17" t="s">
        <v>93</v>
      </c>
      <c r="BM210" s="159" t="s">
        <v>305</v>
      </c>
    </row>
    <row r="211" spans="1:65" s="2" customFormat="1" ht="19.5">
      <c r="A211" s="32"/>
      <c r="B211" s="33"/>
      <c r="C211" s="32"/>
      <c r="D211" s="161" t="s">
        <v>152</v>
      </c>
      <c r="E211" s="32"/>
      <c r="F211" s="162" t="s">
        <v>303</v>
      </c>
      <c r="G211" s="32"/>
      <c r="H211" s="32"/>
      <c r="I211" s="163"/>
      <c r="J211" s="163"/>
      <c r="K211" s="32"/>
      <c r="L211" s="32"/>
      <c r="M211" s="33"/>
      <c r="N211" s="164"/>
      <c r="O211" s="165"/>
      <c r="P211" s="58"/>
      <c r="Q211" s="58"/>
      <c r="R211" s="58"/>
      <c r="S211" s="58"/>
      <c r="T211" s="58"/>
      <c r="U211" s="58"/>
      <c r="V211" s="58"/>
      <c r="W211" s="58"/>
      <c r="X211" s="59"/>
      <c r="Y211" s="32"/>
      <c r="Z211" s="32"/>
      <c r="AA211" s="32"/>
      <c r="AB211" s="32"/>
      <c r="AC211" s="32"/>
      <c r="AD211" s="32"/>
      <c r="AE211" s="32"/>
      <c r="AT211" s="17" t="s">
        <v>152</v>
      </c>
      <c r="AU211" s="17" t="s">
        <v>87</v>
      </c>
    </row>
    <row r="212" spans="1:65" s="2" customFormat="1" ht="24.2" customHeight="1">
      <c r="A212" s="32"/>
      <c r="B212" s="146"/>
      <c r="C212" s="147" t="s">
        <v>306</v>
      </c>
      <c r="D212" s="147" t="s">
        <v>146</v>
      </c>
      <c r="E212" s="148" t="s">
        <v>307</v>
      </c>
      <c r="F212" s="149" t="s">
        <v>308</v>
      </c>
      <c r="G212" s="150" t="s">
        <v>304</v>
      </c>
      <c r="H212" s="151">
        <v>8</v>
      </c>
      <c r="I212" s="152"/>
      <c r="J212" s="152"/>
      <c r="K212" s="153">
        <f>ROUND(P212*H212,2)</f>
        <v>0</v>
      </c>
      <c r="L212" s="149" t="s">
        <v>1</v>
      </c>
      <c r="M212" s="33"/>
      <c r="N212" s="154" t="s">
        <v>1</v>
      </c>
      <c r="O212" s="155" t="s">
        <v>41</v>
      </c>
      <c r="P212" s="156">
        <f>I212+J212</f>
        <v>0</v>
      </c>
      <c r="Q212" s="156">
        <f>ROUND(I212*H212,2)</f>
        <v>0</v>
      </c>
      <c r="R212" s="156">
        <f>ROUND(J212*H212,2)</f>
        <v>0</v>
      </c>
      <c r="S212" s="58"/>
      <c r="T212" s="157">
        <f>S212*H212</f>
        <v>0</v>
      </c>
      <c r="U212" s="157">
        <v>0</v>
      </c>
      <c r="V212" s="157">
        <f>U212*H212</f>
        <v>0</v>
      </c>
      <c r="W212" s="157">
        <v>0</v>
      </c>
      <c r="X212" s="158">
        <f>W212*H212</f>
        <v>0</v>
      </c>
      <c r="Y212" s="32"/>
      <c r="Z212" s="32"/>
      <c r="AA212" s="32"/>
      <c r="AB212" s="32"/>
      <c r="AC212" s="32"/>
      <c r="AD212" s="32"/>
      <c r="AE212" s="32"/>
      <c r="AR212" s="159" t="s">
        <v>93</v>
      </c>
      <c r="AT212" s="159" t="s">
        <v>146</v>
      </c>
      <c r="AU212" s="159" t="s">
        <v>87</v>
      </c>
      <c r="AY212" s="17" t="s">
        <v>144</v>
      </c>
      <c r="BE212" s="160">
        <f>IF(O212="základní",K212,0)</f>
        <v>0</v>
      </c>
      <c r="BF212" s="160">
        <f>IF(O212="snížená",K212,0)</f>
        <v>0</v>
      </c>
      <c r="BG212" s="160">
        <f>IF(O212="zákl. přenesená",K212,0)</f>
        <v>0</v>
      </c>
      <c r="BH212" s="160">
        <f>IF(O212="sníž. přenesená",K212,0)</f>
        <v>0</v>
      </c>
      <c r="BI212" s="160">
        <f>IF(O212="nulová",K212,0)</f>
        <v>0</v>
      </c>
      <c r="BJ212" s="17" t="s">
        <v>83</v>
      </c>
      <c r="BK212" s="160">
        <f>ROUND(P212*H212,2)</f>
        <v>0</v>
      </c>
      <c r="BL212" s="17" t="s">
        <v>93</v>
      </c>
      <c r="BM212" s="159" t="s">
        <v>309</v>
      </c>
    </row>
    <row r="213" spans="1:65" s="2" customFormat="1" ht="19.5">
      <c r="A213" s="32"/>
      <c r="B213" s="33"/>
      <c r="C213" s="32"/>
      <c r="D213" s="161" t="s">
        <v>152</v>
      </c>
      <c r="E213" s="32"/>
      <c r="F213" s="162" t="s">
        <v>303</v>
      </c>
      <c r="G213" s="32"/>
      <c r="H213" s="32"/>
      <c r="I213" s="163"/>
      <c r="J213" s="163"/>
      <c r="K213" s="32"/>
      <c r="L213" s="32"/>
      <c r="M213" s="33"/>
      <c r="N213" s="164"/>
      <c r="O213" s="165"/>
      <c r="P213" s="58"/>
      <c r="Q213" s="58"/>
      <c r="R213" s="58"/>
      <c r="S213" s="58"/>
      <c r="T213" s="58"/>
      <c r="U213" s="58"/>
      <c r="V213" s="58"/>
      <c r="W213" s="58"/>
      <c r="X213" s="59"/>
      <c r="Y213" s="32"/>
      <c r="Z213" s="32"/>
      <c r="AA213" s="32"/>
      <c r="AB213" s="32"/>
      <c r="AC213" s="32"/>
      <c r="AD213" s="32"/>
      <c r="AE213" s="32"/>
      <c r="AT213" s="17" t="s">
        <v>152</v>
      </c>
      <c r="AU213" s="17" t="s">
        <v>87</v>
      </c>
    </row>
    <row r="214" spans="1:65" s="12" customFormat="1" ht="25.9" customHeight="1">
      <c r="B214" s="132"/>
      <c r="D214" s="133" t="s">
        <v>77</v>
      </c>
      <c r="E214" s="134" t="s">
        <v>310</v>
      </c>
      <c r="F214" s="134" t="s">
        <v>311</v>
      </c>
      <c r="I214" s="135"/>
      <c r="J214" s="135"/>
      <c r="K214" s="136">
        <f>BK214</f>
        <v>0</v>
      </c>
      <c r="M214" s="132"/>
      <c r="N214" s="137"/>
      <c r="O214" s="138"/>
      <c r="P214" s="138"/>
      <c r="Q214" s="139">
        <f>Q215+Q231+Q246+Q304+Q320+Q344</f>
        <v>0</v>
      </c>
      <c r="R214" s="139">
        <f>R215+R231+R246+R304+R320+R344</f>
        <v>0</v>
      </c>
      <c r="S214" s="138"/>
      <c r="T214" s="140">
        <f>T215+T231+T246+T304+T320+T344</f>
        <v>0</v>
      </c>
      <c r="U214" s="138"/>
      <c r="V214" s="140">
        <f>V215+V231+V246+V304+V320+V344</f>
        <v>3.0548504500999996</v>
      </c>
      <c r="W214" s="138"/>
      <c r="X214" s="141">
        <f>X215+X231+X246+X304+X320+X344</f>
        <v>0.44524999999999998</v>
      </c>
      <c r="AR214" s="133" t="s">
        <v>87</v>
      </c>
      <c r="AT214" s="142" t="s">
        <v>77</v>
      </c>
      <c r="AU214" s="142" t="s">
        <v>78</v>
      </c>
      <c r="AY214" s="133" t="s">
        <v>144</v>
      </c>
      <c r="BK214" s="143">
        <f>BK215+BK231+BK246+BK304+BK320+BK344</f>
        <v>0</v>
      </c>
    </row>
    <row r="215" spans="1:65" s="12" customFormat="1" ht="22.9" customHeight="1">
      <c r="B215" s="132"/>
      <c r="D215" s="133" t="s">
        <v>77</v>
      </c>
      <c r="E215" s="144" t="s">
        <v>312</v>
      </c>
      <c r="F215" s="144" t="s">
        <v>313</v>
      </c>
      <c r="I215" s="135"/>
      <c r="J215" s="135"/>
      <c r="K215" s="145">
        <f>BK215</f>
        <v>0</v>
      </c>
      <c r="M215" s="132"/>
      <c r="N215" s="137"/>
      <c r="O215" s="138"/>
      <c r="P215" s="138"/>
      <c r="Q215" s="139">
        <f>SUM(Q216:Q230)</f>
        <v>0</v>
      </c>
      <c r="R215" s="139">
        <f>SUM(R216:R230)</f>
        <v>0</v>
      </c>
      <c r="S215" s="138"/>
      <c r="T215" s="140">
        <f>SUM(T216:T230)</f>
        <v>0</v>
      </c>
      <c r="U215" s="138"/>
      <c r="V215" s="140">
        <f>SUM(V216:V230)</f>
        <v>0.18102000000000001</v>
      </c>
      <c r="W215" s="138"/>
      <c r="X215" s="141">
        <f>SUM(X216:X230)</f>
        <v>0</v>
      </c>
      <c r="AR215" s="133" t="s">
        <v>87</v>
      </c>
      <c r="AT215" s="142" t="s">
        <v>77</v>
      </c>
      <c r="AU215" s="142" t="s">
        <v>83</v>
      </c>
      <c r="AY215" s="133" t="s">
        <v>144</v>
      </c>
      <c r="BK215" s="143">
        <f>SUM(BK216:BK230)</f>
        <v>0</v>
      </c>
    </row>
    <row r="216" spans="1:65" s="2" customFormat="1" ht="24.2" customHeight="1">
      <c r="A216" s="32"/>
      <c r="B216" s="146"/>
      <c r="C216" s="147" t="s">
        <v>314</v>
      </c>
      <c r="D216" s="147" t="s">
        <v>146</v>
      </c>
      <c r="E216" s="148" t="s">
        <v>315</v>
      </c>
      <c r="F216" s="149" t="s">
        <v>316</v>
      </c>
      <c r="G216" s="150" t="s">
        <v>158</v>
      </c>
      <c r="H216" s="151">
        <v>21</v>
      </c>
      <c r="I216" s="152"/>
      <c r="J216" s="152"/>
      <c r="K216" s="153">
        <f>ROUND(P216*H216,2)</f>
        <v>0</v>
      </c>
      <c r="L216" s="149" t="s">
        <v>150</v>
      </c>
      <c r="M216" s="33"/>
      <c r="N216" s="154" t="s">
        <v>1</v>
      </c>
      <c r="O216" s="155" t="s">
        <v>41</v>
      </c>
      <c r="P216" s="156">
        <f>I216+J216</f>
        <v>0</v>
      </c>
      <c r="Q216" s="156">
        <f>ROUND(I216*H216,2)</f>
        <v>0</v>
      </c>
      <c r="R216" s="156">
        <f>ROUND(J216*H216,2)</f>
        <v>0</v>
      </c>
      <c r="S216" s="58"/>
      <c r="T216" s="157">
        <f>S216*H216</f>
        <v>0</v>
      </c>
      <c r="U216" s="157">
        <v>0</v>
      </c>
      <c r="V216" s="157">
        <f>U216*H216</f>
        <v>0</v>
      </c>
      <c r="W216" s="157">
        <v>0</v>
      </c>
      <c r="X216" s="158">
        <f>W216*H216</f>
        <v>0</v>
      </c>
      <c r="Y216" s="32"/>
      <c r="Z216" s="32"/>
      <c r="AA216" s="32"/>
      <c r="AB216" s="32"/>
      <c r="AC216" s="32"/>
      <c r="AD216" s="32"/>
      <c r="AE216" s="32"/>
      <c r="AR216" s="159" t="s">
        <v>234</v>
      </c>
      <c r="AT216" s="159" t="s">
        <v>146</v>
      </c>
      <c r="AU216" s="159" t="s">
        <v>87</v>
      </c>
      <c r="AY216" s="17" t="s">
        <v>144</v>
      </c>
      <c r="BE216" s="160">
        <f>IF(O216="základní",K216,0)</f>
        <v>0</v>
      </c>
      <c r="BF216" s="160">
        <f>IF(O216="snížená",K216,0)</f>
        <v>0</v>
      </c>
      <c r="BG216" s="160">
        <f>IF(O216="zákl. přenesená",K216,0)</f>
        <v>0</v>
      </c>
      <c r="BH216" s="160">
        <f>IF(O216="sníž. přenesená",K216,0)</f>
        <v>0</v>
      </c>
      <c r="BI216" s="160">
        <f>IF(O216="nulová",K216,0)</f>
        <v>0</v>
      </c>
      <c r="BJ216" s="17" t="s">
        <v>83</v>
      </c>
      <c r="BK216" s="160">
        <f>ROUND(P216*H216,2)</f>
        <v>0</v>
      </c>
      <c r="BL216" s="17" t="s">
        <v>234</v>
      </c>
      <c r="BM216" s="159" t="s">
        <v>317</v>
      </c>
    </row>
    <row r="217" spans="1:65" s="2" customFormat="1" ht="19.5">
      <c r="A217" s="32"/>
      <c r="B217" s="33"/>
      <c r="C217" s="32"/>
      <c r="D217" s="161" t="s">
        <v>152</v>
      </c>
      <c r="E217" s="32"/>
      <c r="F217" s="162" t="s">
        <v>318</v>
      </c>
      <c r="G217" s="32"/>
      <c r="H217" s="32"/>
      <c r="I217" s="163"/>
      <c r="J217" s="163"/>
      <c r="K217" s="32"/>
      <c r="L217" s="32"/>
      <c r="M217" s="33"/>
      <c r="N217" s="164"/>
      <c r="O217" s="165"/>
      <c r="P217" s="58"/>
      <c r="Q217" s="58"/>
      <c r="R217" s="58"/>
      <c r="S217" s="58"/>
      <c r="T217" s="58"/>
      <c r="U217" s="58"/>
      <c r="V217" s="58"/>
      <c r="W217" s="58"/>
      <c r="X217" s="59"/>
      <c r="Y217" s="32"/>
      <c r="Z217" s="32"/>
      <c r="AA217" s="32"/>
      <c r="AB217" s="32"/>
      <c r="AC217" s="32"/>
      <c r="AD217" s="32"/>
      <c r="AE217" s="32"/>
      <c r="AT217" s="17" t="s">
        <v>152</v>
      </c>
      <c r="AU217" s="17" t="s">
        <v>87</v>
      </c>
    </row>
    <row r="218" spans="1:65" s="13" customFormat="1" ht="11.25">
      <c r="B218" s="166"/>
      <c r="D218" s="161" t="s">
        <v>154</v>
      </c>
      <c r="E218" s="167" t="s">
        <v>1</v>
      </c>
      <c r="F218" s="168" t="s">
        <v>319</v>
      </c>
      <c r="H218" s="169">
        <v>21</v>
      </c>
      <c r="I218" s="170"/>
      <c r="J218" s="170"/>
      <c r="M218" s="166"/>
      <c r="N218" s="171"/>
      <c r="O218" s="172"/>
      <c r="P218" s="172"/>
      <c r="Q218" s="172"/>
      <c r="R218" s="172"/>
      <c r="S218" s="172"/>
      <c r="T218" s="172"/>
      <c r="U218" s="172"/>
      <c r="V218" s="172"/>
      <c r="W218" s="172"/>
      <c r="X218" s="173"/>
      <c r="AT218" s="167" t="s">
        <v>154</v>
      </c>
      <c r="AU218" s="167" t="s">
        <v>87</v>
      </c>
      <c r="AV218" s="13" t="s">
        <v>87</v>
      </c>
      <c r="AW218" s="13" t="s">
        <v>4</v>
      </c>
      <c r="AX218" s="13" t="s">
        <v>83</v>
      </c>
      <c r="AY218" s="167" t="s">
        <v>144</v>
      </c>
    </row>
    <row r="219" spans="1:65" s="2" customFormat="1" ht="33" customHeight="1">
      <c r="A219" s="32"/>
      <c r="B219" s="146"/>
      <c r="C219" s="182" t="s">
        <v>320</v>
      </c>
      <c r="D219" s="182" t="s">
        <v>206</v>
      </c>
      <c r="E219" s="183" t="s">
        <v>321</v>
      </c>
      <c r="F219" s="184" t="s">
        <v>322</v>
      </c>
      <c r="G219" s="185" t="s">
        <v>158</v>
      </c>
      <c r="H219" s="186">
        <v>42</v>
      </c>
      <c r="I219" s="187"/>
      <c r="J219" s="188"/>
      <c r="K219" s="189">
        <f>ROUND(P219*H219,2)</f>
        <v>0</v>
      </c>
      <c r="L219" s="184" t="s">
        <v>150</v>
      </c>
      <c r="M219" s="190"/>
      <c r="N219" s="191" t="s">
        <v>1</v>
      </c>
      <c r="O219" s="155" t="s">
        <v>41</v>
      </c>
      <c r="P219" s="156">
        <f>I219+J219</f>
        <v>0</v>
      </c>
      <c r="Q219" s="156">
        <f>ROUND(I219*H219,2)</f>
        <v>0</v>
      </c>
      <c r="R219" s="156">
        <f>ROUND(J219*H219,2)</f>
        <v>0</v>
      </c>
      <c r="S219" s="58"/>
      <c r="T219" s="157">
        <f>S219*H219</f>
        <v>0</v>
      </c>
      <c r="U219" s="157">
        <v>4.1999999999999997E-3</v>
      </c>
      <c r="V219" s="157">
        <f>U219*H219</f>
        <v>0.1764</v>
      </c>
      <c r="W219" s="157">
        <v>0</v>
      </c>
      <c r="X219" s="158">
        <f>W219*H219</f>
        <v>0</v>
      </c>
      <c r="Y219" s="32"/>
      <c r="Z219" s="32"/>
      <c r="AA219" s="32"/>
      <c r="AB219" s="32"/>
      <c r="AC219" s="32"/>
      <c r="AD219" s="32"/>
      <c r="AE219" s="32"/>
      <c r="AR219" s="159" t="s">
        <v>323</v>
      </c>
      <c r="AT219" s="159" t="s">
        <v>206</v>
      </c>
      <c r="AU219" s="159" t="s">
        <v>87</v>
      </c>
      <c r="AY219" s="17" t="s">
        <v>144</v>
      </c>
      <c r="BE219" s="160">
        <f>IF(O219="základní",K219,0)</f>
        <v>0</v>
      </c>
      <c r="BF219" s="160">
        <f>IF(O219="snížená",K219,0)</f>
        <v>0</v>
      </c>
      <c r="BG219" s="160">
        <f>IF(O219="zákl. přenesená",K219,0)</f>
        <v>0</v>
      </c>
      <c r="BH219" s="160">
        <f>IF(O219="sníž. přenesená",K219,0)</f>
        <v>0</v>
      </c>
      <c r="BI219" s="160">
        <f>IF(O219="nulová",K219,0)</f>
        <v>0</v>
      </c>
      <c r="BJ219" s="17" t="s">
        <v>83</v>
      </c>
      <c r="BK219" s="160">
        <f>ROUND(P219*H219,2)</f>
        <v>0</v>
      </c>
      <c r="BL219" s="17" t="s">
        <v>234</v>
      </c>
      <c r="BM219" s="159" t="s">
        <v>324</v>
      </c>
    </row>
    <row r="220" spans="1:65" s="2" customFormat="1" ht="19.5">
      <c r="A220" s="32"/>
      <c r="B220" s="33"/>
      <c r="C220" s="32"/>
      <c r="D220" s="161" t="s">
        <v>152</v>
      </c>
      <c r="E220" s="32"/>
      <c r="F220" s="162" t="s">
        <v>322</v>
      </c>
      <c r="G220" s="32"/>
      <c r="H220" s="32"/>
      <c r="I220" s="163"/>
      <c r="J220" s="163"/>
      <c r="K220" s="32"/>
      <c r="L220" s="32"/>
      <c r="M220" s="33"/>
      <c r="N220" s="164"/>
      <c r="O220" s="165"/>
      <c r="P220" s="58"/>
      <c r="Q220" s="58"/>
      <c r="R220" s="58"/>
      <c r="S220" s="58"/>
      <c r="T220" s="58"/>
      <c r="U220" s="58"/>
      <c r="V220" s="58"/>
      <c r="W220" s="58"/>
      <c r="X220" s="59"/>
      <c r="Y220" s="32"/>
      <c r="Z220" s="32"/>
      <c r="AA220" s="32"/>
      <c r="AB220" s="32"/>
      <c r="AC220" s="32"/>
      <c r="AD220" s="32"/>
      <c r="AE220" s="32"/>
      <c r="AT220" s="17" t="s">
        <v>152</v>
      </c>
      <c r="AU220" s="17" t="s">
        <v>87</v>
      </c>
    </row>
    <row r="221" spans="1:65" s="13" customFormat="1" ht="11.25">
      <c r="B221" s="166"/>
      <c r="D221" s="161" t="s">
        <v>154</v>
      </c>
      <c r="E221" s="167" t="s">
        <v>1</v>
      </c>
      <c r="F221" s="168" t="s">
        <v>319</v>
      </c>
      <c r="H221" s="169">
        <v>21</v>
      </c>
      <c r="I221" s="170"/>
      <c r="J221" s="170"/>
      <c r="M221" s="166"/>
      <c r="N221" s="171"/>
      <c r="O221" s="172"/>
      <c r="P221" s="172"/>
      <c r="Q221" s="172"/>
      <c r="R221" s="172"/>
      <c r="S221" s="172"/>
      <c r="T221" s="172"/>
      <c r="U221" s="172"/>
      <c r="V221" s="172"/>
      <c r="W221" s="172"/>
      <c r="X221" s="173"/>
      <c r="AT221" s="167" t="s">
        <v>154</v>
      </c>
      <c r="AU221" s="167" t="s">
        <v>87</v>
      </c>
      <c r="AV221" s="13" t="s">
        <v>87</v>
      </c>
      <c r="AW221" s="13" t="s">
        <v>4</v>
      </c>
      <c r="AX221" s="13" t="s">
        <v>78</v>
      </c>
      <c r="AY221" s="167" t="s">
        <v>144</v>
      </c>
    </row>
    <row r="222" spans="1:65" s="13" customFormat="1" ht="11.25">
      <c r="B222" s="166"/>
      <c r="D222" s="161" t="s">
        <v>154</v>
      </c>
      <c r="E222" s="167" t="s">
        <v>1</v>
      </c>
      <c r="F222" s="168" t="s">
        <v>325</v>
      </c>
      <c r="H222" s="169">
        <v>42</v>
      </c>
      <c r="I222" s="170"/>
      <c r="J222" s="170"/>
      <c r="M222" s="166"/>
      <c r="N222" s="171"/>
      <c r="O222" s="172"/>
      <c r="P222" s="172"/>
      <c r="Q222" s="172"/>
      <c r="R222" s="172"/>
      <c r="S222" s="172"/>
      <c r="T222" s="172"/>
      <c r="U222" s="172"/>
      <c r="V222" s="172"/>
      <c r="W222" s="172"/>
      <c r="X222" s="173"/>
      <c r="AT222" s="167" t="s">
        <v>154</v>
      </c>
      <c r="AU222" s="167" t="s">
        <v>87</v>
      </c>
      <c r="AV222" s="13" t="s">
        <v>87</v>
      </c>
      <c r="AW222" s="13" t="s">
        <v>4</v>
      </c>
      <c r="AX222" s="13" t="s">
        <v>83</v>
      </c>
      <c r="AY222" s="167" t="s">
        <v>144</v>
      </c>
    </row>
    <row r="223" spans="1:65" s="2" customFormat="1" ht="24.2" customHeight="1">
      <c r="A223" s="32"/>
      <c r="B223" s="146"/>
      <c r="C223" s="147" t="s">
        <v>326</v>
      </c>
      <c r="D223" s="147" t="s">
        <v>146</v>
      </c>
      <c r="E223" s="148" t="s">
        <v>327</v>
      </c>
      <c r="F223" s="149" t="s">
        <v>328</v>
      </c>
      <c r="G223" s="150" t="s">
        <v>158</v>
      </c>
      <c r="H223" s="151">
        <v>21</v>
      </c>
      <c r="I223" s="152"/>
      <c r="J223" s="152"/>
      <c r="K223" s="153">
        <f>ROUND(P223*H223,2)</f>
        <v>0</v>
      </c>
      <c r="L223" s="149" t="s">
        <v>150</v>
      </c>
      <c r="M223" s="33"/>
      <c r="N223" s="154" t="s">
        <v>1</v>
      </c>
      <c r="O223" s="155" t="s">
        <v>41</v>
      </c>
      <c r="P223" s="156">
        <f>I223+J223</f>
        <v>0</v>
      </c>
      <c r="Q223" s="156">
        <f>ROUND(I223*H223,2)</f>
        <v>0</v>
      </c>
      <c r="R223" s="156">
        <f>ROUND(J223*H223,2)</f>
        <v>0</v>
      </c>
      <c r="S223" s="58"/>
      <c r="T223" s="157">
        <f>S223*H223</f>
        <v>0</v>
      </c>
      <c r="U223" s="157">
        <v>0</v>
      </c>
      <c r="V223" s="157">
        <f>U223*H223</f>
        <v>0</v>
      </c>
      <c r="W223" s="157">
        <v>0</v>
      </c>
      <c r="X223" s="158">
        <f>W223*H223</f>
        <v>0</v>
      </c>
      <c r="Y223" s="32"/>
      <c r="Z223" s="32"/>
      <c r="AA223" s="32"/>
      <c r="AB223" s="32"/>
      <c r="AC223" s="32"/>
      <c r="AD223" s="32"/>
      <c r="AE223" s="32"/>
      <c r="AR223" s="159" t="s">
        <v>234</v>
      </c>
      <c r="AT223" s="159" t="s">
        <v>146</v>
      </c>
      <c r="AU223" s="159" t="s">
        <v>87</v>
      </c>
      <c r="AY223" s="17" t="s">
        <v>144</v>
      </c>
      <c r="BE223" s="160">
        <f>IF(O223="základní",K223,0)</f>
        <v>0</v>
      </c>
      <c r="BF223" s="160">
        <f>IF(O223="snížená",K223,0)</f>
        <v>0</v>
      </c>
      <c r="BG223" s="160">
        <f>IF(O223="zákl. přenesená",K223,0)</f>
        <v>0</v>
      </c>
      <c r="BH223" s="160">
        <f>IF(O223="sníž. přenesená",K223,0)</f>
        <v>0</v>
      </c>
      <c r="BI223" s="160">
        <f>IF(O223="nulová",K223,0)</f>
        <v>0</v>
      </c>
      <c r="BJ223" s="17" t="s">
        <v>83</v>
      </c>
      <c r="BK223" s="160">
        <f>ROUND(P223*H223,2)</f>
        <v>0</v>
      </c>
      <c r="BL223" s="17" t="s">
        <v>234</v>
      </c>
      <c r="BM223" s="159" t="s">
        <v>329</v>
      </c>
    </row>
    <row r="224" spans="1:65" s="2" customFormat="1" ht="29.25">
      <c r="A224" s="32"/>
      <c r="B224" s="33"/>
      <c r="C224" s="32"/>
      <c r="D224" s="161" t="s">
        <v>152</v>
      </c>
      <c r="E224" s="32"/>
      <c r="F224" s="162" t="s">
        <v>330</v>
      </c>
      <c r="G224" s="32"/>
      <c r="H224" s="32"/>
      <c r="I224" s="163"/>
      <c r="J224" s="163"/>
      <c r="K224" s="32"/>
      <c r="L224" s="32"/>
      <c r="M224" s="33"/>
      <c r="N224" s="164"/>
      <c r="O224" s="165"/>
      <c r="P224" s="58"/>
      <c r="Q224" s="58"/>
      <c r="R224" s="58"/>
      <c r="S224" s="58"/>
      <c r="T224" s="58"/>
      <c r="U224" s="58"/>
      <c r="V224" s="58"/>
      <c r="W224" s="58"/>
      <c r="X224" s="59"/>
      <c r="Y224" s="32"/>
      <c r="Z224" s="32"/>
      <c r="AA224" s="32"/>
      <c r="AB224" s="32"/>
      <c r="AC224" s="32"/>
      <c r="AD224" s="32"/>
      <c r="AE224" s="32"/>
      <c r="AT224" s="17" t="s">
        <v>152</v>
      </c>
      <c r="AU224" s="17" t="s">
        <v>87</v>
      </c>
    </row>
    <row r="225" spans="1:65" s="13" customFormat="1" ht="11.25">
      <c r="B225" s="166"/>
      <c r="D225" s="161" t="s">
        <v>154</v>
      </c>
      <c r="E225" s="167" t="s">
        <v>1</v>
      </c>
      <c r="F225" s="168" t="s">
        <v>8</v>
      </c>
      <c r="H225" s="169">
        <v>21</v>
      </c>
      <c r="I225" s="170"/>
      <c r="J225" s="170"/>
      <c r="M225" s="166"/>
      <c r="N225" s="171"/>
      <c r="O225" s="172"/>
      <c r="P225" s="172"/>
      <c r="Q225" s="172"/>
      <c r="R225" s="172"/>
      <c r="S225" s="172"/>
      <c r="T225" s="172"/>
      <c r="U225" s="172"/>
      <c r="V225" s="172"/>
      <c r="W225" s="172"/>
      <c r="X225" s="173"/>
      <c r="AT225" s="167" t="s">
        <v>154</v>
      </c>
      <c r="AU225" s="167" t="s">
        <v>87</v>
      </c>
      <c r="AV225" s="13" t="s">
        <v>87</v>
      </c>
      <c r="AW225" s="13" t="s">
        <v>4</v>
      </c>
      <c r="AX225" s="13" t="s">
        <v>83</v>
      </c>
      <c r="AY225" s="167" t="s">
        <v>144</v>
      </c>
    </row>
    <row r="226" spans="1:65" s="2" customFormat="1" ht="49.15" customHeight="1">
      <c r="A226" s="32"/>
      <c r="B226" s="146"/>
      <c r="C226" s="182" t="s">
        <v>323</v>
      </c>
      <c r="D226" s="182" t="s">
        <v>206</v>
      </c>
      <c r="E226" s="183" t="s">
        <v>331</v>
      </c>
      <c r="F226" s="184" t="s">
        <v>332</v>
      </c>
      <c r="G226" s="185" t="s">
        <v>158</v>
      </c>
      <c r="H226" s="186">
        <v>42</v>
      </c>
      <c r="I226" s="187"/>
      <c r="J226" s="188"/>
      <c r="K226" s="189">
        <f>ROUND(P226*H226,2)</f>
        <v>0</v>
      </c>
      <c r="L226" s="184" t="s">
        <v>1</v>
      </c>
      <c r="M226" s="190"/>
      <c r="N226" s="191" t="s">
        <v>1</v>
      </c>
      <c r="O226" s="155" t="s">
        <v>41</v>
      </c>
      <c r="P226" s="156">
        <f>I226+J226</f>
        <v>0</v>
      </c>
      <c r="Q226" s="156">
        <f>ROUND(I226*H226,2)</f>
        <v>0</v>
      </c>
      <c r="R226" s="156">
        <f>ROUND(J226*H226,2)</f>
        <v>0</v>
      </c>
      <c r="S226" s="58"/>
      <c r="T226" s="157">
        <f>S226*H226</f>
        <v>0</v>
      </c>
      <c r="U226" s="157">
        <v>1.1E-4</v>
      </c>
      <c r="V226" s="157">
        <f>U226*H226</f>
        <v>4.62E-3</v>
      </c>
      <c r="W226" s="157">
        <v>0</v>
      </c>
      <c r="X226" s="158">
        <f>W226*H226</f>
        <v>0</v>
      </c>
      <c r="Y226" s="32"/>
      <c r="Z226" s="32"/>
      <c r="AA226" s="32"/>
      <c r="AB226" s="32"/>
      <c r="AC226" s="32"/>
      <c r="AD226" s="32"/>
      <c r="AE226" s="32"/>
      <c r="AR226" s="159" t="s">
        <v>323</v>
      </c>
      <c r="AT226" s="159" t="s">
        <v>206</v>
      </c>
      <c r="AU226" s="159" t="s">
        <v>87</v>
      </c>
      <c r="AY226" s="17" t="s">
        <v>144</v>
      </c>
      <c r="BE226" s="160">
        <f>IF(O226="základní",K226,0)</f>
        <v>0</v>
      </c>
      <c r="BF226" s="160">
        <f>IF(O226="snížená",K226,0)</f>
        <v>0</v>
      </c>
      <c r="BG226" s="160">
        <f>IF(O226="zákl. přenesená",K226,0)</f>
        <v>0</v>
      </c>
      <c r="BH226" s="160">
        <f>IF(O226="sníž. přenesená",K226,0)</f>
        <v>0</v>
      </c>
      <c r="BI226" s="160">
        <f>IF(O226="nulová",K226,0)</f>
        <v>0</v>
      </c>
      <c r="BJ226" s="17" t="s">
        <v>83</v>
      </c>
      <c r="BK226" s="160">
        <f>ROUND(P226*H226,2)</f>
        <v>0</v>
      </c>
      <c r="BL226" s="17" t="s">
        <v>234</v>
      </c>
      <c r="BM226" s="159" t="s">
        <v>333</v>
      </c>
    </row>
    <row r="227" spans="1:65" s="2" customFormat="1" ht="29.25">
      <c r="A227" s="32"/>
      <c r="B227" s="33"/>
      <c r="C227" s="32"/>
      <c r="D227" s="161" t="s">
        <v>152</v>
      </c>
      <c r="E227" s="32"/>
      <c r="F227" s="162" t="s">
        <v>332</v>
      </c>
      <c r="G227" s="32"/>
      <c r="H227" s="32"/>
      <c r="I227" s="163"/>
      <c r="J227" s="163"/>
      <c r="K227" s="32"/>
      <c r="L227" s="32"/>
      <c r="M227" s="33"/>
      <c r="N227" s="164"/>
      <c r="O227" s="165"/>
      <c r="P227" s="58"/>
      <c r="Q227" s="58"/>
      <c r="R227" s="58"/>
      <c r="S227" s="58"/>
      <c r="T227" s="58"/>
      <c r="U227" s="58"/>
      <c r="V227" s="58"/>
      <c r="W227" s="58"/>
      <c r="X227" s="59"/>
      <c r="Y227" s="32"/>
      <c r="Z227" s="32"/>
      <c r="AA227" s="32"/>
      <c r="AB227" s="32"/>
      <c r="AC227" s="32"/>
      <c r="AD227" s="32"/>
      <c r="AE227" s="32"/>
      <c r="AT227" s="17" t="s">
        <v>152</v>
      </c>
      <c r="AU227" s="17" t="s">
        <v>87</v>
      </c>
    </row>
    <row r="228" spans="1:65" s="13" customFormat="1" ht="11.25">
      <c r="B228" s="166"/>
      <c r="D228" s="161" t="s">
        <v>154</v>
      </c>
      <c r="E228" s="167" t="s">
        <v>1</v>
      </c>
      <c r="F228" s="168" t="s">
        <v>334</v>
      </c>
      <c r="H228" s="169">
        <v>42</v>
      </c>
      <c r="I228" s="170"/>
      <c r="J228" s="170"/>
      <c r="M228" s="166"/>
      <c r="N228" s="171"/>
      <c r="O228" s="172"/>
      <c r="P228" s="172"/>
      <c r="Q228" s="172"/>
      <c r="R228" s="172"/>
      <c r="S228" s="172"/>
      <c r="T228" s="172"/>
      <c r="U228" s="172"/>
      <c r="V228" s="172"/>
      <c r="W228" s="172"/>
      <c r="X228" s="173"/>
      <c r="AT228" s="167" t="s">
        <v>154</v>
      </c>
      <c r="AU228" s="167" t="s">
        <v>87</v>
      </c>
      <c r="AV228" s="13" t="s">
        <v>87</v>
      </c>
      <c r="AW228" s="13" t="s">
        <v>4</v>
      </c>
      <c r="AX228" s="13" t="s">
        <v>83</v>
      </c>
      <c r="AY228" s="167" t="s">
        <v>144</v>
      </c>
    </row>
    <row r="229" spans="1:65" s="2" customFormat="1" ht="24.2" customHeight="1">
      <c r="A229" s="32"/>
      <c r="B229" s="146"/>
      <c r="C229" s="147" t="s">
        <v>335</v>
      </c>
      <c r="D229" s="147" t="s">
        <v>146</v>
      </c>
      <c r="E229" s="148" t="s">
        <v>336</v>
      </c>
      <c r="F229" s="149" t="s">
        <v>337</v>
      </c>
      <c r="G229" s="150" t="s">
        <v>149</v>
      </c>
      <c r="H229" s="151">
        <v>0.18099999999999999</v>
      </c>
      <c r="I229" s="152"/>
      <c r="J229" s="152"/>
      <c r="K229" s="153">
        <f>ROUND(P229*H229,2)</f>
        <v>0</v>
      </c>
      <c r="L229" s="149" t="s">
        <v>150</v>
      </c>
      <c r="M229" s="33"/>
      <c r="N229" s="154" t="s">
        <v>1</v>
      </c>
      <c r="O229" s="155" t="s">
        <v>41</v>
      </c>
      <c r="P229" s="156">
        <f>I229+J229</f>
        <v>0</v>
      </c>
      <c r="Q229" s="156">
        <f>ROUND(I229*H229,2)</f>
        <v>0</v>
      </c>
      <c r="R229" s="156">
        <f>ROUND(J229*H229,2)</f>
        <v>0</v>
      </c>
      <c r="S229" s="58"/>
      <c r="T229" s="157">
        <f>S229*H229</f>
        <v>0</v>
      </c>
      <c r="U229" s="157">
        <v>0</v>
      </c>
      <c r="V229" s="157">
        <f>U229*H229</f>
        <v>0</v>
      </c>
      <c r="W229" s="157">
        <v>0</v>
      </c>
      <c r="X229" s="158">
        <f>W229*H229</f>
        <v>0</v>
      </c>
      <c r="Y229" s="32"/>
      <c r="Z229" s="32"/>
      <c r="AA229" s="32"/>
      <c r="AB229" s="32"/>
      <c r="AC229" s="32"/>
      <c r="AD229" s="32"/>
      <c r="AE229" s="32"/>
      <c r="AR229" s="159" t="s">
        <v>234</v>
      </c>
      <c r="AT229" s="159" t="s">
        <v>146</v>
      </c>
      <c r="AU229" s="159" t="s">
        <v>87</v>
      </c>
      <c r="AY229" s="17" t="s">
        <v>144</v>
      </c>
      <c r="BE229" s="160">
        <f>IF(O229="základní",K229,0)</f>
        <v>0</v>
      </c>
      <c r="BF229" s="160">
        <f>IF(O229="snížená",K229,0)</f>
        <v>0</v>
      </c>
      <c r="BG229" s="160">
        <f>IF(O229="zákl. přenesená",K229,0)</f>
        <v>0</v>
      </c>
      <c r="BH229" s="160">
        <f>IF(O229="sníž. přenesená",K229,0)</f>
        <v>0</v>
      </c>
      <c r="BI229" s="160">
        <f>IF(O229="nulová",K229,0)</f>
        <v>0</v>
      </c>
      <c r="BJ229" s="17" t="s">
        <v>83</v>
      </c>
      <c r="BK229" s="160">
        <f>ROUND(P229*H229,2)</f>
        <v>0</v>
      </c>
      <c r="BL229" s="17" t="s">
        <v>234</v>
      </c>
      <c r="BM229" s="159" t="s">
        <v>338</v>
      </c>
    </row>
    <row r="230" spans="1:65" s="2" customFormat="1" ht="29.25">
      <c r="A230" s="32"/>
      <c r="B230" s="33"/>
      <c r="C230" s="32"/>
      <c r="D230" s="161" t="s">
        <v>152</v>
      </c>
      <c r="E230" s="32"/>
      <c r="F230" s="162" t="s">
        <v>339</v>
      </c>
      <c r="G230" s="32"/>
      <c r="H230" s="32"/>
      <c r="I230" s="163"/>
      <c r="J230" s="163"/>
      <c r="K230" s="32"/>
      <c r="L230" s="32"/>
      <c r="M230" s="33"/>
      <c r="N230" s="164"/>
      <c r="O230" s="165"/>
      <c r="P230" s="58"/>
      <c r="Q230" s="58"/>
      <c r="R230" s="58"/>
      <c r="S230" s="58"/>
      <c r="T230" s="58"/>
      <c r="U230" s="58"/>
      <c r="V230" s="58"/>
      <c r="W230" s="58"/>
      <c r="X230" s="59"/>
      <c r="Y230" s="32"/>
      <c r="Z230" s="32"/>
      <c r="AA230" s="32"/>
      <c r="AB230" s="32"/>
      <c r="AC230" s="32"/>
      <c r="AD230" s="32"/>
      <c r="AE230" s="32"/>
      <c r="AT230" s="17" t="s">
        <v>152</v>
      </c>
      <c r="AU230" s="17" t="s">
        <v>87</v>
      </c>
    </row>
    <row r="231" spans="1:65" s="12" customFormat="1" ht="22.9" customHeight="1">
      <c r="B231" s="132"/>
      <c r="D231" s="133" t="s">
        <v>77</v>
      </c>
      <c r="E231" s="144" t="s">
        <v>340</v>
      </c>
      <c r="F231" s="144" t="s">
        <v>341</v>
      </c>
      <c r="I231" s="135"/>
      <c r="J231" s="135"/>
      <c r="K231" s="145">
        <f>BK231</f>
        <v>0</v>
      </c>
      <c r="M231" s="132"/>
      <c r="N231" s="137"/>
      <c r="O231" s="138"/>
      <c r="P231" s="138"/>
      <c r="Q231" s="139">
        <f>SUM(Q232:Q245)</f>
        <v>0</v>
      </c>
      <c r="R231" s="139">
        <f>SUM(R232:R245)</f>
        <v>0</v>
      </c>
      <c r="S231" s="138"/>
      <c r="T231" s="140">
        <f>SUM(T232:T245)</f>
        <v>0</v>
      </c>
      <c r="U231" s="138"/>
      <c r="V231" s="140">
        <f>SUM(V232:V245)</f>
        <v>0.12630617999999999</v>
      </c>
      <c r="W231" s="138"/>
      <c r="X231" s="141">
        <f>SUM(X232:X245)</f>
        <v>0.41099999999999998</v>
      </c>
      <c r="AR231" s="133" t="s">
        <v>87</v>
      </c>
      <c r="AT231" s="142" t="s">
        <v>77</v>
      </c>
      <c r="AU231" s="142" t="s">
        <v>83</v>
      </c>
      <c r="AY231" s="133" t="s">
        <v>144</v>
      </c>
      <c r="BK231" s="143">
        <f>SUM(BK232:BK245)</f>
        <v>0</v>
      </c>
    </row>
    <row r="232" spans="1:65" s="2" customFormat="1" ht="24.2" customHeight="1">
      <c r="A232" s="32"/>
      <c r="B232" s="146"/>
      <c r="C232" s="147" t="s">
        <v>342</v>
      </c>
      <c r="D232" s="147" t="s">
        <v>146</v>
      </c>
      <c r="E232" s="148" t="s">
        <v>343</v>
      </c>
      <c r="F232" s="149" t="s">
        <v>344</v>
      </c>
      <c r="G232" s="150" t="s">
        <v>214</v>
      </c>
      <c r="H232" s="151">
        <v>0.252</v>
      </c>
      <c r="I232" s="152"/>
      <c r="J232" s="152"/>
      <c r="K232" s="153">
        <f>ROUND(P232*H232,2)</f>
        <v>0</v>
      </c>
      <c r="L232" s="149" t="s">
        <v>150</v>
      </c>
      <c r="M232" s="33"/>
      <c r="N232" s="154" t="s">
        <v>1</v>
      </c>
      <c r="O232" s="155" t="s">
        <v>41</v>
      </c>
      <c r="P232" s="156">
        <f>I232+J232</f>
        <v>0</v>
      </c>
      <c r="Q232" s="156">
        <f>ROUND(I232*H232,2)</f>
        <v>0</v>
      </c>
      <c r="R232" s="156">
        <f>ROUND(J232*H232,2)</f>
        <v>0</v>
      </c>
      <c r="S232" s="58"/>
      <c r="T232" s="157">
        <f>S232*H232</f>
        <v>0</v>
      </c>
      <c r="U232" s="157">
        <v>1.2149999999999999E-3</v>
      </c>
      <c r="V232" s="157">
        <f>U232*H232</f>
        <v>3.0617999999999997E-4</v>
      </c>
      <c r="W232" s="157">
        <v>0</v>
      </c>
      <c r="X232" s="158">
        <f>W232*H232</f>
        <v>0</v>
      </c>
      <c r="Y232" s="32"/>
      <c r="Z232" s="32"/>
      <c r="AA232" s="32"/>
      <c r="AB232" s="32"/>
      <c r="AC232" s="32"/>
      <c r="AD232" s="32"/>
      <c r="AE232" s="32"/>
      <c r="AR232" s="159" t="s">
        <v>234</v>
      </c>
      <c r="AT232" s="159" t="s">
        <v>146</v>
      </c>
      <c r="AU232" s="159" t="s">
        <v>87</v>
      </c>
      <c r="AY232" s="17" t="s">
        <v>144</v>
      </c>
      <c r="BE232" s="160">
        <f>IF(O232="základní",K232,0)</f>
        <v>0</v>
      </c>
      <c r="BF232" s="160">
        <f>IF(O232="snížená",K232,0)</f>
        <v>0</v>
      </c>
      <c r="BG232" s="160">
        <f>IF(O232="zákl. přenesená",K232,0)</f>
        <v>0</v>
      </c>
      <c r="BH232" s="160">
        <f>IF(O232="sníž. přenesená",K232,0)</f>
        <v>0</v>
      </c>
      <c r="BI232" s="160">
        <f>IF(O232="nulová",K232,0)</f>
        <v>0</v>
      </c>
      <c r="BJ232" s="17" t="s">
        <v>83</v>
      </c>
      <c r="BK232" s="160">
        <f>ROUND(P232*H232,2)</f>
        <v>0</v>
      </c>
      <c r="BL232" s="17" t="s">
        <v>234</v>
      </c>
      <c r="BM232" s="159" t="s">
        <v>345</v>
      </c>
    </row>
    <row r="233" spans="1:65" s="2" customFormat="1" ht="19.5">
      <c r="A233" s="32"/>
      <c r="B233" s="33"/>
      <c r="C233" s="32"/>
      <c r="D233" s="161" t="s">
        <v>152</v>
      </c>
      <c r="E233" s="32"/>
      <c r="F233" s="162" t="s">
        <v>346</v>
      </c>
      <c r="G233" s="32"/>
      <c r="H233" s="32"/>
      <c r="I233" s="163"/>
      <c r="J233" s="163"/>
      <c r="K233" s="32"/>
      <c r="L233" s="32"/>
      <c r="M233" s="33"/>
      <c r="N233" s="164"/>
      <c r="O233" s="165"/>
      <c r="P233" s="58"/>
      <c r="Q233" s="58"/>
      <c r="R233" s="58"/>
      <c r="S233" s="58"/>
      <c r="T233" s="58"/>
      <c r="U233" s="58"/>
      <c r="V233" s="58"/>
      <c r="W233" s="58"/>
      <c r="X233" s="59"/>
      <c r="Y233" s="32"/>
      <c r="Z233" s="32"/>
      <c r="AA233" s="32"/>
      <c r="AB233" s="32"/>
      <c r="AC233" s="32"/>
      <c r="AD233" s="32"/>
      <c r="AE233" s="32"/>
      <c r="AT233" s="17" t="s">
        <v>152</v>
      </c>
      <c r="AU233" s="17" t="s">
        <v>87</v>
      </c>
    </row>
    <row r="234" spans="1:65" s="13" customFormat="1" ht="11.25">
      <c r="B234" s="166"/>
      <c r="D234" s="161" t="s">
        <v>154</v>
      </c>
      <c r="E234" s="167" t="s">
        <v>1</v>
      </c>
      <c r="F234" s="168" t="s">
        <v>347</v>
      </c>
      <c r="H234" s="169">
        <v>0.252</v>
      </c>
      <c r="I234" s="170"/>
      <c r="J234" s="170"/>
      <c r="M234" s="166"/>
      <c r="N234" s="171"/>
      <c r="O234" s="172"/>
      <c r="P234" s="172"/>
      <c r="Q234" s="172"/>
      <c r="R234" s="172"/>
      <c r="S234" s="172"/>
      <c r="T234" s="172"/>
      <c r="U234" s="172"/>
      <c r="V234" s="172"/>
      <c r="W234" s="172"/>
      <c r="X234" s="173"/>
      <c r="AT234" s="167" t="s">
        <v>154</v>
      </c>
      <c r="AU234" s="167" t="s">
        <v>87</v>
      </c>
      <c r="AV234" s="13" t="s">
        <v>87</v>
      </c>
      <c r="AW234" s="13" t="s">
        <v>4</v>
      </c>
      <c r="AX234" s="13" t="s">
        <v>83</v>
      </c>
      <c r="AY234" s="167" t="s">
        <v>144</v>
      </c>
    </row>
    <row r="235" spans="1:65" s="2" customFormat="1" ht="24.2" customHeight="1">
      <c r="A235" s="32"/>
      <c r="B235" s="146"/>
      <c r="C235" s="147" t="s">
        <v>348</v>
      </c>
      <c r="D235" s="147" t="s">
        <v>146</v>
      </c>
      <c r="E235" s="148" t="s">
        <v>349</v>
      </c>
      <c r="F235" s="149" t="s">
        <v>350</v>
      </c>
      <c r="G235" s="150" t="s">
        <v>255</v>
      </c>
      <c r="H235" s="151">
        <v>30</v>
      </c>
      <c r="I235" s="152"/>
      <c r="J235" s="152"/>
      <c r="K235" s="153">
        <f>ROUND(P235*H235,2)</f>
        <v>0</v>
      </c>
      <c r="L235" s="149" t="s">
        <v>150</v>
      </c>
      <c r="M235" s="33"/>
      <c r="N235" s="154" t="s">
        <v>1</v>
      </c>
      <c r="O235" s="155" t="s">
        <v>41</v>
      </c>
      <c r="P235" s="156">
        <f>I235+J235</f>
        <v>0</v>
      </c>
      <c r="Q235" s="156">
        <f>ROUND(I235*H235,2)</f>
        <v>0</v>
      </c>
      <c r="R235" s="156">
        <f>ROUND(J235*H235,2)</f>
        <v>0</v>
      </c>
      <c r="S235" s="58"/>
      <c r="T235" s="157">
        <f>S235*H235</f>
        <v>0</v>
      </c>
      <c r="U235" s="157">
        <v>0</v>
      </c>
      <c r="V235" s="157">
        <f>U235*H235</f>
        <v>0</v>
      </c>
      <c r="W235" s="157">
        <v>0</v>
      </c>
      <c r="X235" s="158">
        <f>W235*H235</f>
        <v>0</v>
      </c>
      <c r="Y235" s="32"/>
      <c r="Z235" s="32"/>
      <c r="AA235" s="32"/>
      <c r="AB235" s="32"/>
      <c r="AC235" s="32"/>
      <c r="AD235" s="32"/>
      <c r="AE235" s="32"/>
      <c r="AR235" s="159" t="s">
        <v>234</v>
      </c>
      <c r="AT235" s="159" t="s">
        <v>146</v>
      </c>
      <c r="AU235" s="159" t="s">
        <v>87</v>
      </c>
      <c r="AY235" s="17" t="s">
        <v>144</v>
      </c>
      <c r="BE235" s="160">
        <f>IF(O235="základní",K235,0)</f>
        <v>0</v>
      </c>
      <c r="BF235" s="160">
        <f>IF(O235="snížená",K235,0)</f>
        <v>0</v>
      </c>
      <c r="BG235" s="160">
        <f>IF(O235="zákl. přenesená",K235,0)</f>
        <v>0</v>
      </c>
      <c r="BH235" s="160">
        <f>IF(O235="sníž. přenesená",K235,0)</f>
        <v>0</v>
      </c>
      <c r="BI235" s="160">
        <f>IF(O235="nulová",K235,0)</f>
        <v>0</v>
      </c>
      <c r="BJ235" s="17" t="s">
        <v>83</v>
      </c>
      <c r="BK235" s="160">
        <f>ROUND(P235*H235,2)</f>
        <v>0</v>
      </c>
      <c r="BL235" s="17" t="s">
        <v>234</v>
      </c>
      <c r="BM235" s="159" t="s">
        <v>351</v>
      </c>
    </row>
    <row r="236" spans="1:65" s="2" customFormat="1" ht="29.25">
      <c r="A236" s="32"/>
      <c r="B236" s="33"/>
      <c r="C236" s="32"/>
      <c r="D236" s="161" t="s">
        <v>152</v>
      </c>
      <c r="E236" s="32"/>
      <c r="F236" s="162" t="s">
        <v>352</v>
      </c>
      <c r="G236" s="32"/>
      <c r="H236" s="32"/>
      <c r="I236" s="163"/>
      <c r="J236" s="163"/>
      <c r="K236" s="32"/>
      <c r="L236" s="32"/>
      <c r="M236" s="33"/>
      <c r="N236" s="164"/>
      <c r="O236" s="165"/>
      <c r="P236" s="58"/>
      <c r="Q236" s="58"/>
      <c r="R236" s="58"/>
      <c r="S236" s="58"/>
      <c r="T236" s="58"/>
      <c r="U236" s="58"/>
      <c r="V236" s="58"/>
      <c r="W236" s="58"/>
      <c r="X236" s="59"/>
      <c r="Y236" s="32"/>
      <c r="Z236" s="32"/>
      <c r="AA236" s="32"/>
      <c r="AB236" s="32"/>
      <c r="AC236" s="32"/>
      <c r="AD236" s="32"/>
      <c r="AE236" s="32"/>
      <c r="AT236" s="17" t="s">
        <v>152</v>
      </c>
      <c r="AU236" s="17" t="s">
        <v>87</v>
      </c>
    </row>
    <row r="237" spans="1:65" s="13" customFormat="1" ht="11.25">
      <c r="B237" s="166"/>
      <c r="D237" s="161" t="s">
        <v>154</v>
      </c>
      <c r="E237" s="167" t="s">
        <v>1</v>
      </c>
      <c r="F237" s="168" t="s">
        <v>353</v>
      </c>
      <c r="H237" s="169">
        <v>30</v>
      </c>
      <c r="I237" s="170"/>
      <c r="J237" s="170"/>
      <c r="M237" s="166"/>
      <c r="N237" s="171"/>
      <c r="O237" s="172"/>
      <c r="P237" s="172"/>
      <c r="Q237" s="172"/>
      <c r="R237" s="172"/>
      <c r="S237" s="172"/>
      <c r="T237" s="172"/>
      <c r="U237" s="172"/>
      <c r="V237" s="172"/>
      <c r="W237" s="172"/>
      <c r="X237" s="173"/>
      <c r="AT237" s="167" t="s">
        <v>154</v>
      </c>
      <c r="AU237" s="167" t="s">
        <v>87</v>
      </c>
      <c r="AV237" s="13" t="s">
        <v>87</v>
      </c>
      <c r="AW237" s="13" t="s">
        <v>4</v>
      </c>
      <c r="AX237" s="13" t="s">
        <v>83</v>
      </c>
      <c r="AY237" s="167" t="s">
        <v>144</v>
      </c>
    </row>
    <row r="238" spans="1:65" s="2" customFormat="1" ht="24.2" customHeight="1">
      <c r="A238" s="32"/>
      <c r="B238" s="146"/>
      <c r="C238" s="182" t="s">
        <v>354</v>
      </c>
      <c r="D238" s="182" t="s">
        <v>206</v>
      </c>
      <c r="E238" s="183" t="s">
        <v>355</v>
      </c>
      <c r="F238" s="184" t="s">
        <v>356</v>
      </c>
      <c r="G238" s="185" t="s">
        <v>214</v>
      </c>
      <c r="H238" s="186">
        <v>0.252</v>
      </c>
      <c r="I238" s="187"/>
      <c r="J238" s="188"/>
      <c r="K238" s="189">
        <f>ROUND(P238*H238,2)</f>
        <v>0</v>
      </c>
      <c r="L238" s="184" t="s">
        <v>150</v>
      </c>
      <c r="M238" s="190"/>
      <c r="N238" s="191" t="s">
        <v>1</v>
      </c>
      <c r="O238" s="155" t="s">
        <v>41</v>
      </c>
      <c r="P238" s="156">
        <f>I238+J238</f>
        <v>0</v>
      </c>
      <c r="Q238" s="156">
        <f>ROUND(I238*H238,2)</f>
        <v>0</v>
      </c>
      <c r="R238" s="156">
        <f>ROUND(J238*H238,2)</f>
        <v>0</v>
      </c>
      <c r="S238" s="58"/>
      <c r="T238" s="157">
        <f>S238*H238</f>
        <v>0</v>
      </c>
      <c r="U238" s="157">
        <v>0.5</v>
      </c>
      <c r="V238" s="157">
        <f>U238*H238</f>
        <v>0.126</v>
      </c>
      <c r="W238" s="157">
        <v>0</v>
      </c>
      <c r="X238" s="158">
        <f>W238*H238</f>
        <v>0</v>
      </c>
      <c r="Y238" s="32"/>
      <c r="Z238" s="32"/>
      <c r="AA238" s="32"/>
      <c r="AB238" s="32"/>
      <c r="AC238" s="32"/>
      <c r="AD238" s="32"/>
      <c r="AE238" s="32"/>
      <c r="AR238" s="159" t="s">
        <v>323</v>
      </c>
      <c r="AT238" s="159" t="s">
        <v>206</v>
      </c>
      <c r="AU238" s="159" t="s">
        <v>87</v>
      </c>
      <c r="AY238" s="17" t="s">
        <v>144</v>
      </c>
      <c r="BE238" s="160">
        <f>IF(O238="základní",K238,0)</f>
        <v>0</v>
      </c>
      <c r="BF238" s="160">
        <f>IF(O238="snížená",K238,0)</f>
        <v>0</v>
      </c>
      <c r="BG238" s="160">
        <f>IF(O238="zákl. přenesená",K238,0)</f>
        <v>0</v>
      </c>
      <c r="BH238" s="160">
        <f>IF(O238="sníž. přenesená",K238,0)</f>
        <v>0</v>
      </c>
      <c r="BI238" s="160">
        <f>IF(O238="nulová",K238,0)</f>
        <v>0</v>
      </c>
      <c r="BJ238" s="17" t="s">
        <v>83</v>
      </c>
      <c r="BK238" s="160">
        <f>ROUND(P238*H238,2)</f>
        <v>0</v>
      </c>
      <c r="BL238" s="17" t="s">
        <v>234</v>
      </c>
      <c r="BM238" s="159" t="s">
        <v>357</v>
      </c>
    </row>
    <row r="239" spans="1:65" s="2" customFormat="1" ht="11.25">
      <c r="A239" s="32"/>
      <c r="B239" s="33"/>
      <c r="C239" s="32"/>
      <c r="D239" s="161" t="s">
        <v>152</v>
      </c>
      <c r="E239" s="32"/>
      <c r="F239" s="162" t="s">
        <v>356</v>
      </c>
      <c r="G239" s="32"/>
      <c r="H239" s="32"/>
      <c r="I239" s="163"/>
      <c r="J239" s="163"/>
      <c r="K239" s="32"/>
      <c r="L239" s="32"/>
      <c r="M239" s="33"/>
      <c r="N239" s="164"/>
      <c r="O239" s="165"/>
      <c r="P239" s="58"/>
      <c r="Q239" s="58"/>
      <c r="R239" s="58"/>
      <c r="S239" s="58"/>
      <c r="T239" s="58"/>
      <c r="U239" s="58"/>
      <c r="V239" s="58"/>
      <c r="W239" s="58"/>
      <c r="X239" s="59"/>
      <c r="Y239" s="32"/>
      <c r="Z239" s="32"/>
      <c r="AA239" s="32"/>
      <c r="AB239" s="32"/>
      <c r="AC239" s="32"/>
      <c r="AD239" s="32"/>
      <c r="AE239" s="32"/>
      <c r="AT239" s="17" t="s">
        <v>152</v>
      </c>
      <c r="AU239" s="17" t="s">
        <v>87</v>
      </c>
    </row>
    <row r="240" spans="1:65" s="13" customFormat="1" ht="11.25">
      <c r="B240" s="166"/>
      <c r="D240" s="161" t="s">
        <v>154</v>
      </c>
      <c r="E240" s="167" t="s">
        <v>1</v>
      </c>
      <c r="F240" s="168" t="s">
        <v>347</v>
      </c>
      <c r="H240" s="169">
        <v>0.252</v>
      </c>
      <c r="I240" s="170"/>
      <c r="J240" s="170"/>
      <c r="M240" s="166"/>
      <c r="N240" s="171"/>
      <c r="O240" s="172"/>
      <c r="P240" s="172"/>
      <c r="Q240" s="172"/>
      <c r="R240" s="172"/>
      <c r="S240" s="172"/>
      <c r="T240" s="172"/>
      <c r="U240" s="172"/>
      <c r="V240" s="172"/>
      <c r="W240" s="172"/>
      <c r="X240" s="173"/>
      <c r="AT240" s="167" t="s">
        <v>154</v>
      </c>
      <c r="AU240" s="167" t="s">
        <v>87</v>
      </c>
      <c r="AV240" s="13" t="s">
        <v>87</v>
      </c>
      <c r="AW240" s="13" t="s">
        <v>4</v>
      </c>
      <c r="AX240" s="13" t="s">
        <v>83</v>
      </c>
      <c r="AY240" s="167" t="s">
        <v>144</v>
      </c>
    </row>
    <row r="241" spans="1:65" s="2" customFormat="1" ht="24.2" customHeight="1">
      <c r="A241" s="32"/>
      <c r="B241" s="146"/>
      <c r="C241" s="147" t="s">
        <v>358</v>
      </c>
      <c r="D241" s="147" t="s">
        <v>146</v>
      </c>
      <c r="E241" s="148" t="s">
        <v>359</v>
      </c>
      <c r="F241" s="149" t="s">
        <v>360</v>
      </c>
      <c r="G241" s="150" t="s">
        <v>158</v>
      </c>
      <c r="H241" s="151">
        <v>13.7</v>
      </c>
      <c r="I241" s="152"/>
      <c r="J241" s="152"/>
      <c r="K241" s="153">
        <f>ROUND(P241*H241,2)</f>
        <v>0</v>
      </c>
      <c r="L241" s="149" t="s">
        <v>150</v>
      </c>
      <c r="M241" s="33"/>
      <c r="N241" s="154" t="s">
        <v>1</v>
      </c>
      <c r="O241" s="155" t="s">
        <v>41</v>
      </c>
      <c r="P241" s="156">
        <f>I241+J241</f>
        <v>0</v>
      </c>
      <c r="Q241" s="156">
        <f>ROUND(I241*H241,2)</f>
        <v>0</v>
      </c>
      <c r="R241" s="156">
        <f>ROUND(J241*H241,2)</f>
        <v>0</v>
      </c>
      <c r="S241" s="58"/>
      <c r="T241" s="157">
        <f>S241*H241</f>
        <v>0</v>
      </c>
      <c r="U241" s="157">
        <v>0</v>
      </c>
      <c r="V241" s="157">
        <f>U241*H241</f>
        <v>0</v>
      </c>
      <c r="W241" s="157">
        <v>0.03</v>
      </c>
      <c r="X241" s="158">
        <f>W241*H241</f>
        <v>0.41099999999999998</v>
      </c>
      <c r="Y241" s="32"/>
      <c r="Z241" s="32"/>
      <c r="AA241" s="32"/>
      <c r="AB241" s="32"/>
      <c r="AC241" s="32"/>
      <c r="AD241" s="32"/>
      <c r="AE241" s="32"/>
      <c r="AR241" s="159" t="s">
        <v>234</v>
      </c>
      <c r="AT241" s="159" t="s">
        <v>146</v>
      </c>
      <c r="AU241" s="159" t="s">
        <v>87</v>
      </c>
      <c r="AY241" s="17" t="s">
        <v>144</v>
      </c>
      <c r="BE241" s="160">
        <f>IF(O241="základní",K241,0)</f>
        <v>0</v>
      </c>
      <c r="BF241" s="160">
        <f>IF(O241="snížená",K241,0)</f>
        <v>0</v>
      </c>
      <c r="BG241" s="160">
        <f>IF(O241="zákl. přenesená",K241,0)</f>
        <v>0</v>
      </c>
      <c r="BH241" s="160">
        <f>IF(O241="sníž. přenesená",K241,0)</f>
        <v>0</v>
      </c>
      <c r="BI241" s="160">
        <f>IF(O241="nulová",K241,0)</f>
        <v>0</v>
      </c>
      <c r="BJ241" s="17" t="s">
        <v>83</v>
      </c>
      <c r="BK241" s="160">
        <f>ROUND(P241*H241,2)</f>
        <v>0</v>
      </c>
      <c r="BL241" s="17" t="s">
        <v>234</v>
      </c>
      <c r="BM241" s="159" t="s">
        <v>361</v>
      </c>
    </row>
    <row r="242" spans="1:65" s="2" customFormat="1" ht="19.5">
      <c r="A242" s="32"/>
      <c r="B242" s="33"/>
      <c r="C242" s="32"/>
      <c r="D242" s="161" t="s">
        <v>152</v>
      </c>
      <c r="E242" s="32"/>
      <c r="F242" s="162" t="s">
        <v>362</v>
      </c>
      <c r="G242" s="32"/>
      <c r="H242" s="32"/>
      <c r="I242" s="163"/>
      <c r="J242" s="163"/>
      <c r="K242" s="32"/>
      <c r="L242" s="32"/>
      <c r="M242" s="33"/>
      <c r="N242" s="164"/>
      <c r="O242" s="165"/>
      <c r="P242" s="58"/>
      <c r="Q242" s="58"/>
      <c r="R242" s="58"/>
      <c r="S242" s="58"/>
      <c r="T242" s="58"/>
      <c r="U242" s="58"/>
      <c r="V242" s="58"/>
      <c r="W242" s="58"/>
      <c r="X242" s="59"/>
      <c r="Y242" s="32"/>
      <c r="Z242" s="32"/>
      <c r="AA242" s="32"/>
      <c r="AB242" s="32"/>
      <c r="AC242" s="32"/>
      <c r="AD242" s="32"/>
      <c r="AE242" s="32"/>
      <c r="AT242" s="17" t="s">
        <v>152</v>
      </c>
      <c r="AU242" s="17" t="s">
        <v>87</v>
      </c>
    </row>
    <row r="243" spans="1:65" s="2" customFormat="1" ht="24.2" customHeight="1">
      <c r="A243" s="32"/>
      <c r="B243" s="146"/>
      <c r="C243" s="147" t="s">
        <v>363</v>
      </c>
      <c r="D243" s="147" t="s">
        <v>146</v>
      </c>
      <c r="E243" s="148" t="s">
        <v>364</v>
      </c>
      <c r="F243" s="149" t="s">
        <v>365</v>
      </c>
      <c r="G243" s="150" t="s">
        <v>149</v>
      </c>
      <c r="H243" s="151">
        <v>0.126</v>
      </c>
      <c r="I243" s="152"/>
      <c r="J243" s="152"/>
      <c r="K243" s="153">
        <f>ROUND(P243*H243,2)</f>
        <v>0</v>
      </c>
      <c r="L243" s="149" t="s">
        <v>150</v>
      </c>
      <c r="M243" s="33"/>
      <c r="N243" s="154" t="s">
        <v>1</v>
      </c>
      <c r="O243" s="155" t="s">
        <v>41</v>
      </c>
      <c r="P243" s="156">
        <f>I243+J243</f>
        <v>0</v>
      </c>
      <c r="Q243" s="156">
        <f>ROUND(I243*H243,2)</f>
        <v>0</v>
      </c>
      <c r="R243" s="156">
        <f>ROUND(J243*H243,2)</f>
        <v>0</v>
      </c>
      <c r="S243" s="58"/>
      <c r="T243" s="157">
        <f>S243*H243</f>
        <v>0</v>
      </c>
      <c r="U243" s="157">
        <v>0</v>
      </c>
      <c r="V243" s="157">
        <f>U243*H243</f>
        <v>0</v>
      </c>
      <c r="W243" s="157">
        <v>0</v>
      </c>
      <c r="X243" s="158">
        <f>W243*H243</f>
        <v>0</v>
      </c>
      <c r="Y243" s="32"/>
      <c r="Z243" s="32"/>
      <c r="AA243" s="32"/>
      <c r="AB243" s="32"/>
      <c r="AC243" s="32"/>
      <c r="AD243" s="32"/>
      <c r="AE243" s="32"/>
      <c r="AR243" s="159" t="s">
        <v>234</v>
      </c>
      <c r="AT243" s="159" t="s">
        <v>146</v>
      </c>
      <c r="AU243" s="159" t="s">
        <v>87</v>
      </c>
      <c r="AY243" s="17" t="s">
        <v>144</v>
      </c>
      <c r="BE243" s="160">
        <f>IF(O243="základní",K243,0)</f>
        <v>0</v>
      </c>
      <c r="BF243" s="160">
        <f>IF(O243="snížená",K243,0)</f>
        <v>0</v>
      </c>
      <c r="BG243" s="160">
        <f>IF(O243="zákl. přenesená",K243,0)</f>
        <v>0</v>
      </c>
      <c r="BH243" s="160">
        <f>IF(O243="sníž. přenesená",K243,0)</f>
        <v>0</v>
      </c>
      <c r="BI243" s="160">
        <f>IF(O243="nulová",K243,0)</f>
        <v>0</v>
      </c>
      <c r="BJ243" s="17" t="s">
        <v>83</v>
      </c>
      <c r="BK243" s="160">
        <f>ROUND(P243*H243,2)</f>
        <v>0</v>
      </c>
      <c r="BL243" s="17" t="s">
        <v>234</v>
      </c>
      <c r="BM243" s="159" t="s">
        <v>366</v>
      </c>
    </row>
    <row r="244" spans="1:65" s="2" customFormat="1" ht="29.25">
      <c r="A244" s="32"/>
      <c r="B244" s="33"/>
      <c r="C244" s="32"/>
      <c r="D244" s="161" t="s">
        <v>152</v>
      </c>
      <c r="E244" s="32"/>
      <c r="F244" s="162" t="s">
        <v>367</v>
      </c>
      <c r="G244" s="32"/>
      <c r="H244" s="32"/>
      <c r="I244" s="163"/>
      <c r="J244" s="163"/>
      <c r="K244" s="32"/>
      <c r="L244" s="32"/>
      <c r="M244" s="33"/>
      <c r="N244" s="164"/>
      <c r="O244" s="165"/>
      <c r="P244" s="58"/>
      <c r="Q244" s="58"/>
      <c r="R244" s="58"/>
      <c r="S244" s="58"/>
      <c r="T244" s="58"/>
      <c r="U244" s="58"/>
      <c r="V244" s="58"/>
      <c r="W244" s="58"/>
      <c r="X244" s="59"/>
      <c r="Y244" s="32"/>
      <c r="Z244" s="32"/>
      <c r="AA244" s="32"/>
      <c r="AB244" s="32"/>
      <c r="AC244" s="32"/>
      <c r="AD244" s="32"/>
      <c r="AE244" s="32"/>
      <c r="AT244" s="17" t="s">
        <v>152</v>
      </c>
      <c r="AU244" s="17" t="s">
        <v>87</v>
      </c>
    </row>
    <row r="245" spans="1:65" s="13" customFormat="1" ht="11.25">
      <c r="B245" s="166"/>
      <c r="D245" s="161" t="s">
        <v>154</v>
      </c>
      <c r="E245" s="167" t="s">
        <v>1</v>
      </c>
      <c r="F245" s="168" t="s">
        <v>368</v>
      </c>
      <c r="H245" s="169">
        <v>0.126</v>
      </c>
      <c r="I245" s="170"/>
      <c r="J245" s="170"/>
      <c r="M245" s="166"/>
      <c r="N245" s="171"/>
      <c r="O245" s="172"/>
      <c r="P245" s="172"/>
      <c r="Q245" s="172"/>
      <c r="R245" s="172"/>
      <c r="S245" s="172"/>
      <c r="T245" s="172"/>
      <c r="U245" s="172"/>
      <c r="V245" s="172"/>
      <c r="W245" s="172"/>
      <c r="X245" s="173"/>
      <c r="AT245" s="167" t="s">
        <v>154</v>
      </c>
      <c r="AU245" s="167" t="s">
        <v>87</v>
      </c>
      <c r="AV245" s="13" t="s">
        <v>87</v>
      </c>
      <c r="AW245" s="13" t="s">
        <v>4</v>
      </c>
      <c r="AX245" s="13" t="s">
        <v>83</v>
      </c>
      <c r="AY245" s="167" t="s">
        <v>144</v>
      </c>
    </row>
    <row r="246" spans="1:65" s="12" customFormat="1" ht="22.9" customHeight="1">
      <c r="B246" s="132"/>
      <c r="D246" s="133" t="s">
        <v>77</v>
      </c>
      <c r="E246" s="144" t="s">
        <v>369</v>
      </c>
      <c r="F246" s="144" t="s">
        <v>370</v>
      </c>
      <c r="I246" s="135"/>
      <c r="J246" s="135"/>
      <c r="K246" s="145">
        <f>BK246</f>
        <v>0</v>
      </c>
      <c r="M246" s="132"/>
      <c r="N246" s="137"/>
      <c r="O246" s="138"/>
      <c r="P246" s="138"/>
      <c r="Q246" s="139">
        <f>SUM(Q247:Q303)</f>
        <v>0</v>
      </c>
      <c r="R246" s="139">
        <f>SUM(R247:R303)</f>
        <v>0</v>
      </c>
      <c r="S246" s="138"/>
      <c r="T246" s="140">
        <f>SUM(T247:T303)</f>
        <v>0</v>
      </c>
      <c r="U246" s="138"/>
      <c r="V246" s="140">
        <f>SUM(V247:V303)</f>
        <v>2.4212065999999992</v>
      </c>
      <c r="W246" s="138"/>
      <c r="X246" s="141">
        <f>SUM(X247:X303)</f>
        <v>0</v>
      </c>
      <c r="AR246" s="133" t="s">
        <v>87</v>
      </c>
      <c r="AT246" s="142" t="s">
        <v>77</v>
      </c>
      <c r="AU246" s="142" t="s">
        <v>83</v>
      </c>
      <c r="AY246" s="133" t="s">
        <v>144</v>
      </c>
      <c r="BK246" s="143">
        <f>SUM(BK247:BK303)</f>
        <v>0</v>
      </c>
    </row>
    <row r="247" spans="1:65" s="2" customFormat="1" ht="55.5" customHeight="1">
      <c r="A247" s="32"/>
      <c r="B247" s="146"/>
      <c r="C247" s="147" t="s">
        <v>371</v>
      </c>
      <c r="D247" s="147" t="s">
        <v>146</v>
      </c>
      <c r="E247" s="148" t="s">
        <v>372</v>
      </c>
      <c r="F247" s="149" t="s">
        <v>373</v>
      </c>
      <c r="G247" s="150" t="s">
        <v>158</v>
      </c>
      <c r="H247" s="151">
        <v>29.83</v>
      </c>
      <c r="I247" s="152"/>
      <c r="J247" s="152"/>
      <c r="K247" s="153">
        <f>ROUND(P247*H247,2)</f>
        <v>0</v>
      </c>
      <c r="L247" s="149" t="s">
        <v>1</v>
      </c>
      <c r="M247" s="33"/>
      <c r="N247" s="154" t="s">
        <v>1</v>
      </c>
      <c r="O247" s="155" t="s">
        <v>41</v>
      </c>
      <c r="P247" s="156">
        <f>I247+J247</f>
        <v>0</v>
      </c>
      <c r="Q247" s="156">
        <f>ROUND(I247*H247,2)</f>
        <v>0</v>
      </c>
      <c r="R247" s="156">
        <f>ROUND(J247*H247,2)</f>
        <v>0</v>
      </c>
      <c r="S247" s="58"/>
      <c r="T247" s="157">
        <f>S247*H247</f>
        <v>0</v>
      </c>
      <c r="U247" s="157">
        <v>2.7289999999999998E-2</v>
      </c>
      <c r="V247" s="157">
        <f>U247*H247</f>
        <v>0.81406069999999986</v>
      </c>
      <c r="W247" s="157">
        <v>0</v>
      </c>
      <c r="X247" s="158">
        <f>W247*H247</f>
        <v>0</v>
      </c>
      <c r="Y247" s="32"/>
      <c r="Z247" s="32"/>
      <c r="AA247" s="32"/>
      <c r="AB247" s="32"/>
      <c r="AC247" s="32"/>
      <c r="AD247" s="32"/>
      <c r="AE247" s="32"/>
      <c r="AR247" s="159" t="s">
        <v>234</v>
      </c>
      <c r="AT247" s="159" t="s">
        <v>146</v>
      </c>
      <c r="AU247" s="159" t="s">
        <v>87</v>
      </c>
      <c r="AY247" s="17" t="s">
        <v>144</v>
      </c>
      <c r="BE247" s="160">
        <f>IF(O247="základní",K247,0)</f>
        <v>0</v>
      </c>
      <c r="BF247" s="160">
        <f>IF(O247="snížená",K247,0)</f>
        <v>0</v>
      </c>
      <c r="BG247" s="160">
        <f>IF(O247="zákl. přenesená",K247,0)</f>
        <v>0</v>
      </c>
      <c r="BH247" s="160">
        <f>IF(O247="sníž. přenesená",K247,0)</f>
        <v>0</v>
      </c>
      <c r="BI247" s="160">
        <f>IF(O247="nulová",K247,0)</f>
        <v>0</v>
      </c>
      <c r="BJ247" s="17" t="s">
        <v>83</v>
      </c>
      <c r="BK247" s="160">
        <f>ROUND(P247*H247,2)</f>
        <v>0</v>
      </c>
      <c r="BL247" s="17" t="s">
        <v>234</v>
      </c>
      <c r="BM247" s="159" t="s">
        <v>374</v>
      </c>
    </row>
    <row r="248" spans="1:65" s="2" customFormat="1" ht="39">
      <c r="A248" s="32"/>
      <c r="B248" s="33"/>
      <c r="C248" s="32"/>
      <c r="D248" s="161" t="s">
        <v>152</v>
      </c>
      <c r="E248" s="32"/>
      <c r="F248" s="162" t="s">
        <v>375</v>
      </c>
      <c r="G248" s="32"/>
      <c r="H248" s="32"/>
      <c r="I248" s="163"/>
      <c r="J248" s="163"/>
      <c r="K248" s="32"/>
      <c r="L248" s="32"/>
      <c r="M248" s="33"/>
      <c r="N248" s="164"/>
      <c r="O248" s="165"/>
      <c r="P248" s="58"/>
      <c r="Q248" s="58"/>
      <c r="R248" s="58"/>
      <c r="S248" s="58"/>
      <c r="T248" s="58"/>
      <c r="U248" s="58"/>
      <c r="V248" s="58"/>
      <c r="W248" s="58"/>
      <c r="X248" s="59"/>
      <c r="Y248" s="32"/>
      <c r="Z248" s="32"/>
      <c r="AA248" s="32"/>
      <c r="AB248" s="32"/>
      <c r="AC248" s="32"/>
      <c r="AD248" s="32"/>
      <c r="AE248" s="32"/>
      <c r="AT248" s="17" t="s">
        <v>152</v>
      </c>
      <c r="AU248" s="17" t="s">
        <v>87</v>
      </c>
    </row>
    <row r="249" spans="1:65" s="13" customFormat="1" ht="11.25">
      <c r="B249" s="166"/>
      <c r="D249" s="161" t="s">
        <v>154</v>
      </c>
      <c r="E249" s="167" t="s">
        <v>1</v>
      </c>
      <c r="F249" s="168" t="s">
        <v>376</v>
      </c>
      <c r="H249" s="169">
        <v>20</v>
      </c>
      <c r="I249" s="170"/>
      <c r="J249" s="170"/>
      <c r="M249" s="166"/>
      <c r="N249" s="171"/>
      <c r="O249" s="172"/>
      <c r="P249" s="172"/>
      <c r="Q249" s="172"/>
      <c r="R249" s="172"/>
      <c r="S249" s="172"/>
      <c r="T249" s="172"/>
      <c r="U249" s="172"/>
      <c r="V249" s="172"/>
      <c r="W249" s="172"/>
      <c r="X249" s="173"/>
      <c r="AT249" s="167" t="s">
        <v>154</v>
      </c>
      <c r="AU249" s="167" t="s">
        <v>87</v>
      </c>
      <c r="AV249" s="13" t="s">
        <v>87</v>
      </c>
      <c r="AW249" s="13" t="s">
        <v>4</v>
      </c>
      <c r="AX249" s="13" t="s">
        <v>78</v>
      </c>
      <c r="AY249" s="167" t="s">
        <v>144</v>
      </c>
    </row>
    <row r="250" spans="1:65" s="13" customFormat="1" ht="11.25">
      <c r="B250" s="166"/>
      <c r="D250" s="161" t="s">
        <v>154</v>
      </c>
      <c r="E250" s="167" t="s">
        <v>1</v>
      </c>
      <c r="F250" s="168" t="s">
        <v>377</v>
      </c>
      <c r="H250" s="169">
        <v>5.3</v>
      </c>
      <c r="I250" s="170"/>
      <c r="J250" s="170"/>
      <c r="M250" s="166"/>
      <c r="N250" s="171"/>
      <c r="O250" s="172"/>
      <c r="P250" s="172"/>
      <c r="Q250" s="172"/>
      <c r="R250" s="172"/>
      <c r="S250" s="172"/>
      <c r="T250" s="172"/>
      <c r="U250" s="172"/>
      <c r="V250" s="172"/>
      <c r="W250" s="172"/>
      <c r="X250" s="173"/>
      <c r="AT250" s="167" t="s">
        <v>154</v>
      </c>
      <c r="AU250" s="167" t="s">
        <v>87</v>
      </c>
      <c r="AV250" s="13" t="s">
        <v>87</v>
      </c>
      <c r="AW250" s="13" t="s">
        <v>4</v>
      </c>
      <c r="AX250" s="13" t="s">
        <v>78</v>
      </c>
      <c r="AY250" s="167" t="s">
        <v>144</v>
      </c>
    </row>
    <row r="251" spans="1:65" s="13" customFormat="1" ht="11.25">
      <c r="B251" s="166"/>
      <c r="D251" s="161" t="s">
        <v>154</v>
      </c>
      <c r="E251" s="167" t="s">
        <v>1</v>
      </c>
      <c r="F251" s="168" t="s">
        <v>378</v>
      </c>
      <c r="H251" s="169">
        <v>4.53</v>
      </c>
      <c r="I251" s="170"/>
      <c r="J251" s="170"/>
      <c r="M251" s="166"/>
      <c r="N251" s="171"/>
      <c r="O251" s="172"/>
      <c r="P251" s="172"/>
      <c r="Q251" s="172"/>
      <c r="R251" s="172"/>
      <c r="S251" s="172"/>
      <c r="T251" s="172"/>
      <c r="U251" s="172"/>
      <c r="V251" s="172"/>
      <c r="W251" s="172"/>
      <c r="X251" s="173"/>
      <c r="AT251" s="167" t="s">
        <v>154</v>
      </c>
      <c r="AU251" s="167" t="s">
        <v>87</v>
      </c>
      <c r="AV251" s="13" t="s">
        <v>87</v>
      </c>
      <c r="AW251" s="13" t="s">
        <v>4</v>
      </c>
      <c r="AX251" s="13" t="s">
        <v>78</v>
      </c>
      <c r="AY251" s="167" t="s">
        <v>144</v>
      </c>
    </row>
    <row r="252" spans="1:65" s="14" customFormat="1" ht="11.25">
      <c r="B252" s="174"/>
      <c r="D252" s="161" t="s">
        <v>154</v>
      </c>
      <c r="E252" s="175" t="s">
        <v>1</v>
      </c>
      <c r="F252" s="176" t="s">
        <v>163</v>
      </c>
      <c r="H252" s="177">
        <v>29.830000000000002</v>
      </c>
      <c r="I252" s="178"/>
      <c r="J252" s="178"/>
      <c r="M252" s="174"/>
      <c r="N252" s="179"/>
      <c r="O252" s="180"/>
      <c r="P252" s="180"/>
      <c r="Q252" s="180"/>
      <c r="R252" s="180"/>
      <c r="S252" s="180"/>
      <c r="T252" s="180"/>
      <c r="U252" s="180"/>
      <c r="V252" s="180"/>
      <c r="W252" s="180"/>
      <c r="X252" s="181"/>
      <c r="AT252" s="175" t="s">
        <v>154</v>
      </c>
      <c r="AU252" s="175" t="s">
        <v>87</v>
      </c>
      <c r="AV252" s="14" t="s">
        <v>93</v>
      </c>
      <c r="AW252" s="14" t="s">
        <v>4</v>
      </c>
      <c r="AX252" s="14" t="s">
        <v>83</v>
      </c>
      <c r="AY252" s="175" t="s">
        <v>144</v>
      </c>
    </row>
    <row r="253" spans="1:65" s="2" customFormat="1" ht="62.65" customHeight="1">
      <c r="A253" s="32"/>
      <c r="B253" s="146"/>
      <c r="C253" s="147" t="s">
        <v>379</v>
      </c>
      <c r="D253" s="147" t="s">
        <v>146</v>
      </c>
      <c r="E253" s="148" t="s">
        <v>380</v>
      </c>
      <c r="F253" s="149" t="s">
        <v>381</v>
      </c>
      <c r="G253" s="150" t="s">
        <v>158</v>
      </c>
      <c r="H253" s="151">
        <v>12.55</v>
      </c>
      <c r="I253" s="152"/>
      <c r="J253" s="152"/>
      <c r="K253" s="153">
        <f>ROUND(P253*H253,2)</f>
        <v>0</v>
      </c>
      <c r="L253" s="149" t="s">
        <v>1</v>
      </c>
      <c r="M253" s="33"/>
      <c r="N253" s="154" t="s">
        <v>1</v>
      </c>
      <c r="O253" s="155" t="s">
        <v>41</v>
      </c>
      <c r="P253" s="156">
        <f>I253+J253</f>
        <v>0</v>
      </c>
      <c r="Q253" s="156">
        <f>ROUND(I253*H253,2)</f>
        <v>0</v>
      </c>
      <c r="R253" s="156">
        <f>ROUND(J253*H253,2)</f>
        <v>0</v>
      </c>
      <c r="S253" s="58"/>
      <c r="T253" s="157">
        <f>S253*H253</f>
        <v>0</v>
      </c>
      <c r="U253" s="157">
        <v>1.9029999999999998E-2</v>
      </c>
      <c r="V253" s="157">
        <f>U253*H253</f>
        <v>0.2388265</v>
      </c>
      <c r="W253" s="157">
        <v>0</v>
      </c>
      <c r="X253" s="158">
        <f>W253*H253</f>
        <v>0</v>
      </c>
      <c r="Y253" s="32"/>
      <c r="Z253" s="32"/>
      <c r="AA253" s="32"/>
      <c r="AB253" s="32"/>
      <c r="AC253" s="32"/>
      <c r="AD253" s="32"/>
      <c r="AE253" s="32"/>
      <c r="AR253" s="159" t="s">
        <v>234</v>
      </c>
      <c r="AT253" s="159" t="s">
        <v>146</v>
      </c>
      <c r="AU253" s="159" t="s">
        <v>87</v>
      </c>
      <c r="AY253" s="17" t="s">
        <v>144</v>
      </c>
      <c r="BE253" s="160">
        <f>IF(O253="základní",K253,0)</f>
        <v>0</v>
      </c>
      <c r="BF253" s="160">
        <f>IF(O253="snížená",K253,0)</f>
        <v>0</v>
      </c>
      <c r="BG253" s="160">
        <f>IF(O253="zákl. přenesená",K253,0)</f>
        <v>0</v>
      </c>
      <c r="BH253" s="160">
        <f>IF(O253="sníž. přenesená",K253,0)</f>
        <v>0</v>
      </c>
      <c r="BI253" s="160">
        <f>IF(O253="nulová",K253,0)</f>
        <v>0</v>
      </c>
      <c r="BJ253" s="17" t="s">
        <v>83</v>
      </c>
      <c r="BK253" s="160">
        <f>ROUND(P253*H253,2)</f>
        <v>0</v>
      </c>
      <c r="BL253" s="17" t="s">
        <v>234</v>
      </c>
      <c r="BM253" s="159" t="s">
        <v>382</v>
      </c>
    </row>
    <row r="254" spans="1:65" s="2" customFormat="1" ht="39">
      <c r="A254" s="32"/>
      <c r="B254" s="33"/>
      <c r="C254" s="32"/>
      <c r="D254" s="161" t="s">
        <v>152</v>
      </c>
      <c r="E254" s="32"/>
      <c r="F254" s="162" t="s">
        <v>383</v>
      </c>
      <c r="G254" s="32"/>
      <c r="H254" s="32"/>
      <c r="I254" s="163"/>
      <c r="J254" s="163"/>
      <c r="K254" s="32"/>
      <c r="L254" s="32"/>
      <c r="M254" s="33"/>
      <c r="N254" s="164"/>
      <c r="O254" s="165"/>
      <c r="P254" s="58"/>
      <c r="Q254" s="58"/>
      <c r="R254" s="58"/>
      <c r="S254" s="58"/>
      <c r="T254" s="58"/>
      <c r="U254" s="58"/>
      <c r="V254" s="58"/>
      <c r="W254" s="58"/>
      <c r="X254" s="59"/>
      <c r="Y254" s="32"/>
      <c r="Z254" s="32"/>
      <c r="AA254" s="32"/>
      <c r="AB254" s="32"/>
      <c r="AC254" s="32"/>
      <c r="AD254" s="32"/>
      <c r="AE254" s="32"/>
      <c r="AT254" s="17" t="s">
        <v>152</v>
      </c>
      <c r="AU254" s="17" t="s">
        <v>87</v>
      </c>
    </row>
    <row r="255" spans="1:65" s="13" customFormat="1" ht="11.25">
      <c r="B255" s="166"/>
      <c r="D255" s="161" t="s">
        <v>154</v>
      </c>
      <c r="E255" s="167" t="s">
        <v>1</v>
      </c>
      <c r="F255" s="168" t="s">
        <v>384</v>
      </c>
      <c r="H255" s="169">
        <v>12.55</v>
      </c>
      <c r="I255" s="170"/>
      <c r="J255" s="170"/>
      <c r="M255" s="166"/>
      <c r="N255" s="171"/>
      <c r="O255" s="172"/>
      <c r="P255" s="172"/>
      <c r="Q255" s="172"/>
      <c r="R255" s="172"/>
      <c r="S255" s="172"/>
      <c r="T255" s="172"/>
      <c r="U255" s="172"/>
      <c r="V255" s="172"/>
      <c r="W255" s="172"/>
      <c r="X255" s="173"/>
      <c r="AT255" s="167" t="s">
        <v>154</v>
      </c>
      <c r="AU255" s="167" t="s">
        <v>87</v>
      </c>
      <c r="AV255" s="13" t="s">
        <v>87</v>
      </c>
      <c r="AW255" s="13" t="s">
        <v>4</v>
      </c>
      <c r="AX255" s="13" t="s">
        <v>83</v>
      </c>
      <c r="AY255" s="167" t="s">
        <v>144</v>
      </c>
    </row>
    <row r="256" spans="1:65" s="2" customFormat="1" ht="62.65" customHeight="1">
      <c r="A256" s="32"/>
      <c r="B256" s="146"/>
      <c r="C256" s="147" t="s">
        <v>385</v>
      </c>
      <c r="D256" s="147" t="s">
        <v>146</v>
      </c>
      <c r="E256" s="148" t="s">
        <v>386</v>
      </c>
      <c r="F256" s="149" t="s">
        <v>387</v>
      </c>
      <c r="G256" s="150" t="s">
        <v>158</v>
      </c>
      <c r="H256" s="151">
        <v>15.18</v>
      </c>
      <c r="I256" s="152"/>
      <c r="J256" s="152"/>
      <c r="K256" s="153">
        <f>ROUND(P256*H256,2)</f>
        <v>0</v>
      </c>
      <c r="L256" s="149" t="s">
        <v>1</v>
      </c>
      <c r="M256" s="33"/>
      <c r="N256" s="154" t="s">
        <v>1</v>
      </c>
      <c r="O256" s="155" t="s">
        <v>41</v>
      </c>
      <c r="P256" s="156">
        <f>I256+J256</f>
        <v>0</v>
      </c>
      <c r="Q256" s="156">
        <f>ROUND(I256*H256,2)</f>
        <v>0</v>
      </c>
      <c r="R256" s="156">
        <f>ROUND(J256*H256,2)</f>
        <v>0</v>
      </c>
      <c r="S256" s="58"/>
      <c r="T256" s="157">
        <f>S256*H256</f>
        <v>0</v>
      </c>
      <c r="U256" s="157">
        <v>1.9029999999999998E-2</v>
      </c>
      <c r="V256" s="157">
        <f>U256*H256</f>
        <v>0.28887539999999995</v>
      </c>
      <c r="W256" s="157">
        <v>0</v>
      </c>
      <c r="X256" s="158">
        <f>W256*H256</f>
        <v>0</v>
      </c>
      <c r="Y256" s="32"/>
      <c r="Z256" s="32"/>
      <c r="AA256" s="32"/>
      <c r="AB256" s="32"/>
      <c r="AC256" s="32"/>
      <c r="AD256" s="32"/>
      <c r="AE256" s="32"/>
      <c r="AR256" s="159" t="s">
        <v>234</v>
      </c>
      <c r="AT256" s="159" t="s">
        <v>146</v>
      </c>
      <c r="AU256" s="159" t="s">
        <v>87</v>
      </c>
      <c r="AY256" s="17" t="s">
        <v>144</v>
      </c>
      <c r="BE256" s="160">
        <f>IF(O256="základní",K256,0)</f>
        <v>0</v>
      </c>
      <c r="BF256" s="160">
        <f>IF(O256="snížená",K256,0)</f>
        <v>0</v>
      </c>
      <c r="BG256" s="160">
        <f>IF(O256="zákl. přenesená",K256,0)</f>
        <v>0</v>
      </c>
      <c r="BH256" s="160">
        <f>IF(O256="sníž. přenesená",K256,0)</f>
        <v>0</v>
      </c>
      <c r="BI256" s="160">
        <f>IF(O256="nulová",K256,0)</f>
        <v>0</v>
      </c>
      <c r="BJ256" s="17" t="s">
        <v>83</v>
      </c>
      <c r="BK256" s="160">
        <f>ROUND(P256*H256,2)</f>
        <v>0</v>
      </c>
      <c r="BL256" s="17" t="s">
        <v>234</v>
      </c>
      <c r="BM256" s="159" t="s">
        <v>388</v>
      </c>
    </row>
    <row r="257" spans="1:65" s="2" customFormat="1" ht="39">
      <c r="A257" s="32"/>
      <c r="B257" s="33"/>
      <c r="C257" s="32"/>
      <c r="D257" s="161" t="s">
        <v>152</v>
      </c>
      <c r="E257" s="32"/>
      <c r="F257" s="162" t="s">
        <v>383</v>
      </c>
      <c r="G257" s="32"/>
      <c r="H257" s="32"/>
      <c r="I257" s="163"/>
      <c r="J257" s="163"/>
      <c r="K257" s="32"/>
      <c r="L257" s="32"/>
      <c r="M257" s="33"/>
      <c r="N257" s="164"/>
      <c r="O257" s="165"/>
      <c r="P257" s="58"/>
      <c r="Q257" s="58"/>
      <c r="R257" s="58"/>
      <c r="S257" s="58"/>
      <c r="T257" s="58"/>
      <c r="U257" s="58"/>
      <c r="V257" s="58"/>
      <c r="W257" s="58"/>
      <c r="X257" s="59"/>
      <c r="Y257" s="32"/>
      <c r="Z257" s="32"/>
      <c r="AA257" s="32"/>
      <c r="AB257" s="32"/>
      <c r="AC257" s="32"/>
      <c r="AD257" s="32"/>
      <c r="AE257" s="32"/>
      <c r="AT257" s="17" t="s">
        <v>152</v>
      </c>
      <c r="AU257" s="17" t="s">
        <v>87</v>
      </c>
    </row>
    <row r="258" spans="1:65" s="13" customFormat="1" ht="11.25">
      <c r="B258" s="166"/>
      <c r="D258" s="161" t="s">
        <v>154</v>
      </c>
      <c r="E258" s="167" t="s">
        <v>1</v>
      </c>
      <c r="F258" s="168" t="s">
        <v>389</v>
      </c>
      <c r="H258" s="169">
        <v>15.18</v>
      </c>
      <c r="I258" s="170"/>
      <c r="J258" s="170"/>
      <c r="M258" s="166"/>
      <c r="N258" s="171"/>
      <c r="O258" s="172"/>
      <c r="P258" s="172"/>
      <c r="Q258" s="172"/>
      <c r="R258" s="172"/>
      <c r="S258" s="172"/>
      <c r="T258" s="172"/>
      <c r="U258" s="172"/>
      <c r="V258" s="172"/>
      <c r="W258" s="172"/>
      <c r="X258" s="173"/>
      <c r="AT258" s="167" t="s">
        <v>154</v>
      </c>
      <c r="AU258" s="167" t="s">
        <v>87</v>
      </c>
      <c r="AV258" s="13" t="s">
        <v>87</v>
      </c>
      <c r="AW258" s="13" t="s">
        <v>4</v>
      </c>
      <c r="AX258" s="13" t="s">
        <v>83</v>
      </c>
      <c r="AY258" s="167" t="s">
        <v>144</v>
      </c>
    </row>
    <row r="259" spans="1:65" s="2" customFormat="1" ht="24.2" customHeight="1">
      <c r="A259" s="32"/>
      <c r="B259" s="146"/>
      <c r="C259" s="147" t="s">
        <v>334</v>
      </c>
      <c r="D259" s="147" t="s">
        <v>146</v>
      </c>
      <c r="E259" s="148" t="s">
        <v>390</v>
      </c>
      <c r="F259" s="149" t="s">
        <v>391</v>
      </c>
      <c r="G259" s="150" t="s">
        <v>255</v>
      </c>
      <c r="H259" s="151">
        <v>25.3</v>
      </c>
      <c r="I259" s="152"/>
      <c r="J259" s="152"/>
      <c r="K259" s="153">
        <f>ROUND(P259*H259,2)</f>
        <v>0</v>
      </c>
      <c r="L259" s="149" t="s">
        <v>1</v>
      </c>
      <c r="M259" s="33"/>
      <c r="N259" s="154" t="s">
        <v>1</v>
      </c>
      <c r="O259" s="155" t="s">
        <v>41</v>
      </c>
      <c r="P259" s="156">
        <f>I259+J259</f>
        <v>0</v>
      </c>
      <c r="Q259" s="156">
        <f>ROUND(I259*H259,2)</f>
        <v>0</v>
      </c>
      <c r="R259" s="156">
        <f>ROUND(J259*H259,2)</f>
        <v>0</v>
      </c>
      <c r="S259" s="58"/>
      <c r="T259" s="157">
        <f>S259*H259</f>
        <v>0</v>
      </c>
      <c r="U259" s="157">
        <v>2.5999999999999998E-4</v>
      </c>
      <c r="V259" s="157">
        <f>U259*H259</f>
        <v>6.5779999999999996E-3</v>
      </c>
      <c r="W259" s="157">
        <v>0</v>
      </c>
      <c r="X259" s="158">
        <f>W259*H259</f>
        <v>0</v>
      </c>
      <c r="Y259" s="32"/>
      <c r="Z259" s="32"/>
      <c r="AA259" s="32"/>
      <c r="AB259" s="32"/>
      <c r="AC259" s="32"/>
      <c r="AD259" s="32"/>
      <c r="AE259" s="32"/>
      <c r="AR259" s="159" t="s">
        <v>234</v>
      </c>
      <c r="AT259" s="159" t="s">
        <v>146</v>
      </c>
      <c r="AU259" s="159" t="s">
        <v>87</v>
      </c>
      <c r="AY259" s="17" t="s">
        <v>144</v>
      </c>
      <c r="BE259" s="160">
        <f>IF(O259="základní",K259,0)</f>
        <v>0</v>
      </c>
      <c r="BF259" s="160">
        <f>IF(O259="snížená",K259,0)</f>
        <v>0</v>
      </c>
      <c r="BG259" s="160">
        <f>IF(O259="zákl. přenesená",K259,0)</f>
        <v>0</v>
      </c>
      <c r="BH259" s="160">
        <f>IF(O259="sníž. přenesená",K259,0)</f>
        <v>0</v>
      </c>
      <c r="BI259" s="160">
        <f>IF(O259="nulová",K259,0)</f>
        <v>0</v>
      </c>
      <c r="BJ259" s="17" t="s">
        <v>83</v>
      </c>
      <c r="BK259" s="160">
        <f>ROUND(P259*H259,2)</f>
        <v>0</v>
      </c>
      <c r="BL259" s="17" t="s">
        <v>234</v>
      </c>
      <c r="BM259" s="159" t="s">
        <v>392</v>
      </c>
    </row>
    <row r="260" spans="1:65" s="2" customFormat="1" ht="11.25">
      <c r="A260" s="32"/>
      <c r="B260" s="33"/>
      <c r="C260" s="32"/>
      <c r="D260" s="161" t="s">
        <v>152</v>
      </c>
      <c r="E260" s="32"/>
      <c r="F260" s="162" t="s">
        <v>391</v>
      </c>
      <c r="G260" s="32"/>
      <c r="H260" s="32"/>
      <c r="I260" s="163"/>
      <c r="J260" s="163"/>
      <c r="K260" s="32"/>
      <c r="L260" s="32"/>
      <c r="M260" s="33"/>
      <c r="N260" s="164"/>
      <c r="O260" s="165"/>
      <c r="P260" s="58"/>
      <c r="Q260" s="58"/>
      <c r="R260" s="58"/>
      <c r="S260" s="58"/>
      <c r="T260" s="58"/>
      <c r="U260" s="58"/>
      <c r="V260" s="58"/>
      <c r="W260" s="58"/>
      <c r="X260" s="59"/>
      <c r="Y260" s="32"/>
      <c r="Z260" s="32"/>
      <c r="AA260" s="32"/>
      <c r="AB260" s="32"/>
      <c r="AC260" s="32"/>
      <c r="AD260" s="32"/>
      <c r="AE260" s="32"/>
      <c r="AT260" s="17" t="s">
        <v>152</v>
      </c>
      <c r="AU260" s="17" t="s">
        <v>87</v>
      </c>
    </row>
    <row r="261" spans="1:65" s="13" customFormat="1" ht="11.25">
      <c r="B261" s="166"/>
      <c r="D261" s="161" t="s">
        <v>154</v>
      </c>
      <c r="E261" s="167" t="s">
        <v>1</v>
      </c>
      <c r="F261" s="168" t="s">
        <v>393</v>
      </c>
      <c r="H261" s="169">
        <v>25.3</v>
      </c>
      <c r="I261" s="170"/>
      <c r="J261" s="170"/>
      <c r="M261" s="166"/>
      <c r="N261" s="171"/>
      <c r="O261" s="172"/>
      <c r="P261" s="172"/>
      <c r="Q261" s="172"/>
      <c r="R261" s="172"/>
      <c r="S261" s="172"/>
      <c r="T261" s="172"/>
      <c r="U261" s="172"/>
      <c r="V261" s="172"/>
      <c r="W261" s="172"/>
      <c r="X261" s="173"/>
      <c r="AT261" s="167" t="s">
        <v>154</v>
      </c>
      <c r="AU261" s="167" t="s">
        <v>87</v>
      </c>
      <c r="AV261" s="13" t="s">
        <v>87</v>
      </c>
      <c r="AW261" s="13" t="s">
        <v>4</v>
      </c>
      <c r="AX261" s="13" t="s">
        <v>83</v>
      </c>
      <c r="AY261" s="167" t="s">
        <v>144</v>
      </c>
    </row>
    <row r="262" spans="1:65" s="2" customFormat="1" ht="16.5" customHeight="1">
      <c r="A262" s="32"/>
      <c r="B262" s="146"/>
      <c r="C262" s="147" t="s">
        <v>394</v>
      </c>
      <c r="D262" s="147" t="s">
        <v>146</v>
      </c>
      <c r="E262" s="148" t="s">
        <v>395</v>
      </c>
      <c r="F262" s="149" t="s">
        <v>396</v>
      </c>
      <c r="G262" s="150" t="s">
        <v>158</v>
      </c>
      <c r="H262" s="151">
        <v>146</v>
      </c>
      <c r="I262" s="152"/>
      <c r="J262" s="152"/>
      <c r="K262" s="153">
        <f>ROUND(P262*H262,2)</f>
        <v>0</v>
      </c>
      <c r="L262" s="149" t="s">
        <v>1</v>
      </c>
      <c r="M262" s="33"/>
      <c r="N262" s="154" t="s">
        <v>1</v>
      </c>
      <c r="O262" s="155" t="s">
        <v>41</v>
      </c>
      <c r="P262" s="156">
        <f>I262+J262</f>
        <v>0</v>
      </c>
      <c r="Q262" s="156">
        <f>ROUND(I262*H262,2)</f>
        <v>0</v>
      </c>
      <c r="R262" s="156">
        <f>ROUND(J262*H262,2)</f>
        <v>0</v>
      </c>
      <c r="S262" s="58"/>
      <c r="T262" s="157">
        <f>S262*H262</f>
        <v>0</v>
      </c>
      <c r="U262" s="157">
        <v>1E-4</v>
      </c>
      <c r="V262" s="157">
        <f>U262*H262</f>
        <v>1.46E-2</v>
      </c>
      <c r="W262" s="157">
        <v>0</v>
      </c>
      <c r="X262" s="158">
        <f>W262*H262</f>
        <v>0</v>
      </c>
      <c r="Y262" s="32"/>
      <c r="Z262" s="32"/>
      <c r="AA262" s="32"/>
      <c r="AB262" s="32"/>
      <c r="AC262" s="32"/>
      <c r="AD262" s="32"/>
      <c r="AE262" s="32"/>
      <c r="AR262" s="159" t="s">
        <v>234</v>
      </c>
      <c r="AT262" s="159" t="s">
        <v>146</v>
      </c>
      <c r="AU262" s="159" t="s">
        <v>87</v>
      </c>
      <c r="AY262" s="17" t="s">
        <v>144</v>
      </c>
      <c r="BE262" s="160">
        <f>IF(O262="základní",K262,0)</f>
        <v>0</v>
      </c>
      <c r="BF262" s="160">
        <f>IF(O262="snížená",K262,0)</f>
        <v>0</v>
      </c>
      <c r="BG262" s="160">
        <f>IF(O262="zákl. přenesená",K262,0)</f>
        <v>0</v>
      </c>
      <c r="BH262" s="160">
        <f>IF(O262="sníž. přenesená",K262,0)</f>
        <v>0</v>
      </c>
      <c r="BI262" s="160">
        <f>IF(O262="nulová",K262,0)</f>
        <v>0</v>
      </c>
      <c r="BJ262" s="17" t="s">
        <v>83</v>
      </c>
      <c r="BK262" s="160">
        <f>ROUND(P262*H262,2)</f>
        <v>0</v>
      </c>
      <c r="BL262" s="17" t="s">
        <v>234</v>
      </c>
      <c r="BM262" s="159" t="s">
        <v>397</v>
      </c>
    </row>
    <row r="263" spans="1:65" s="2" customFormat="1" ht="11.25">
      <c r="A263" s="32"/>
      <c r="B263" s="33"/>
      <c r="C263" s="32"/>
      <c r="D263" s="161" t="s">
        <v>152</v>
      </c>
      <c r="E263" s="32"/>
      <c r="F263" s="162" t="s">
        <v>396</v>
      </c>
      <c r="G263" s="32"/>
      <c r="H263" s="32"/>
      <c r="I263" s="163"/>
      <c r="J263" s="163"/>
      <c r="K263" s="32"/>
      <c r="L263" s="32"/>
      <c r="M263" s="33"/>
      <c r="N263" s="164"/>
      <c r="O263" s="165"/>
      <c r="P263" s="58"/>
      <c r="Q263" s="58"/>
      <c r="R263" s="58"/>
      <c r="S263" s="58"/>
      <c r="T263" s="58"/>
      <c r="U263" s="58"/>
      <c r="V263" s="58"/>
      <c r="W263" s="58"/>
      <c r="X263" s="59"/>
      <c r="Y263" s="32"/>
      <c r="Z263" s="32"/>
      <c r="AA263" s="32"/>
      <c r="AB263" s="32"/>
      <c r="AC263" s="32"/>
      <c r="AD263" s="32"/>
      <c r="AE263" s="32"/>
      <c r="AT263" s="17" t="s">
        <v>152</v>
      </c>
      <c r="AU263" s="17" t="s">
        <v>87</v>
      </c>
    </row>
    <row r="264" spans="1:65" s="13" customFormat="1" ht="11.25">
      <c r="B264" s="166"/>
      <c r="D264" s="161" t="s">
        <v>154</v>
      </c>
      <c r="E264" s="167" t="s">
        <v>1</v>
      </c>
      <c r="F264" s="168" t="s">
        <v>398</v>
      </c>
      <c r="H264" s="169">
        <v>21</v>
      </c>
      <c r="I264" s="170"/>
      <c r="J264" s="170"/>
      <c r="M264" s="166"/>
      <c r="N264" s="171"/>
      <c r="O264" s="172"/>
      <c r="P264" s="172"/>
      <c r="Q264" s="172"/>
      <c r="R264" s="172"/>
      <c r="S264" s="172"/>
      <c r="T264" s="172"/>
      <c r="U264" s="172"/>
      <c r="V264" s="172"/>
      <c r="W264" s="172"/>
      <c r="X264" s="173"/>
      <c r="AT264" s="167" t="s">
        <v>154</v>
      </c>
      <c r="AU264" s="167" t="s">
        <v>87</v>
      </c>
      <c r="AV264" s="13" t="s">
        <v>87</v>
      </c>
      <c r="AW264" s="13" t="s">
        <v>4</v>
      </c>
      <c r="AX264" s="13" t="s">
        <v>78</v>
      </c>
      <c r="AY264" s="167" t="s">
        <v>144</v>
      </c>
    </row>
    <row r="265" spans="1:65" s="13" customFormat="1" ht="11.25">
      <c r="B265" s="166"/>
      <c r="D265" s="161" t="s">
        <v>154</v>
      </c>
      <c r="E265" s="167" t="s">
        <v>1</v>
      </c>
      <c r="F265" s="168" t="s">
        <v>399</v>
      </c>
      <c r="H265" s="169">
        <v>17</v>
      </c>
      <c r="I265" s="170"/>
      <c r="J265" s="170"/>
      <c r="M265" s="166"/>
      <c r="N265" s="171"/>
      <c r="O265" s="172"/>
      <c r="P265" s="172"/>
      <c r="Q265" s="172"/>
      <c r="R265" s="172"/>
      <c r="S265" s="172"/>
      <c r="T265" s="172"/>
      <c r="U265" s="172"/>
      <c r="V265" s="172"/>
      <c r="W265" s="172"/>
      <c r="X265" s="173"/>
      <c r="AT265" s="167" t="s">
        <v>154</v>
      </c>
      <c r="AU265" s="167" t="s">
        <v>87</v>
      </c>
      <c r="AV265" s="13" t="s">
        <v>87</v>
      </c>
      <c r="AW265" s="13" t="s">
        <v>4</v>
      </c>
      <c r="AX265" s="13" t="s">
        <v>78</v>
      </c>
      <c r="AY265" s="167" t="s">
        <v>144</v>
      </c>
    </row>
    <row r="266" spans="1:65" s="13" customFormat="1" ht="11.25">
      <c r="B266" s="166"/>
      <c r="D266" s="161" t="s">
        <v>154</v>
      </c>
      <c r="E266" s="167" t="s">
        <v>1</v>
      </c>
      <c r="F266" s="168" t="s">
        <v>400</v>
      </c>
      <c r="H266" s="169">
        <v>60</v>
      </c>
      <c r="I266" s="170"/>
      <c r="J266" s="170"/>
      <c r="M266" s="166"/>
      <c r="N266" s="171"/>
      <c r="O266" s="172"/>
      <c r="P266" s="172"/>
      <c r="Q266" s="172"/>
      <c r="R266" s="172"/>
      <c r="S266" s="172"/>
      <c r="T266" s="172"/>
      <c r="U266" s="172"/>
      <c r="V266" s="172"/>
      <c r="W266" s="172"/>
      <c r="X266" s="173"/>
      <c r="AT266" s="167" t="s">
        <v>154</v>
      </c>
      <c r="AU266" s="167" t="s">
        <v>87</v>
      </c>
      <c r="AV266" s="13" t="s">
        <v>87</v>
      </c>
      <c r="AW266" s="13" t="s">
        <v>4</v>
      </c>
      <c r="AX266" s="13" t="s">
        <v>78</v>
      </c>
      <c r="AY266" s="167" t="s">
        <v>144</v>
      </c>
    </row>
    <row r="267" spans="1:65" s="13" customFormat="1" ht="11.25">
      <c r="B267" s="166"/>
      <c r="D267" s="161" t="s">
        <v>154</v>
      </c>
      <c r="E267" s="167" t="s">
        <v>1</v>
      </c>
      <c r="F267" s="168" t="s">
        <v>401</v>
      </c>
      <c r="H267" s="169">
        <v>28</v>
      </c>
      <c r="I267" s="170"/>
      <c r="J267" s="170"/>
      <c r="M267" s="166"/>
      <c r="N267" s="171"/>
      <c r="O267" s="172"/>
      <c r="P267" s="172"/>
      <c r="Q267" s="172"/>
      <c r="R267" s="172"/>
      <c r="S267" s="172"/>
      <c r="T267" s="172"/>
      <c r="U267" s="172"/>
      <c r="V267" s="172"/>
      <c r="W267" s="172"/>
      <c r="X267" s="173"/>
      <c r="AT267" s="167" t="s">
        <v>154</v>
      </c>
      <c r="AU267" s="167" t="s">
        <v>87</v>
      </c>
      <c r="AV267" s="13" t="s">
        <v>87</v>
      </c>
      <c r="AW267" s="13" t="s">
        <v>4</v>
      </c>
      <c r="AX267" s="13" t="s">
        <v>78</v>
      </c>
      <c r="AY267" s="167" t="s">
        <v>144</v>
      </c>
    </row>
    <row r="268" spans="1:65" s="13" customFormat="1" ht="11.25">
      <c r="B268" s="166"/>
      <c r="D268" s="161" t="s">
        <v>154</v>
      </c>
      <c r="E268" s="167" t="s">
        <v>1</v>
      </c>
      <c r="F268" s="168" t="s">
        <v>402</v>
      </c>
      <c r="H268" s="169">
        <v>20</v>
      </c>
      <c r="I268" s="170"/>
      <c r="J268" s="170"/>
      <c r="M268" s="166"/>
      <c r="N268" s="171"/>
      <c r="O268" s="172"/>
      <c r="P268" s="172"/>
      <c r="Q268" s="172"/>
      <c r="R268" s="172"/>
      <c r="S268" s="172"/>
      <c r="T268" s="172"/>
      <c r="U268" s="172"/>
      <c r="V268" s="172"/>
      <c r="W268" s="172"/>
      <c r="X268" s="173"/>
      <c r="AT268" s="167" t="s">
        <v>154</v>
      </c>
      <c r="AU268" s="167" t="s">
        <v>87</v>
      </c>
      <c r="AV268" s="13" t="s">
        <v>87</v>
      </c>
      <c r="AW268" s="13" t="s">
        <v>4</v>
      </c>
      <c r="AX268" s="13" t="s">
        <v>78</v>
      </c>
      <c r="AY268" s="167" t="s">
        <v>144</v>
      </c>
    </row>
    <row r="269" spans="1:65" s="14" customFormat="1" ht="11.25">
      <c r="B269" s="174"/>
      <c r="D269" s="161" t="s">
        <v>154</v>
      </c>
      <c r="E269" s="175" t="s">
        <v>1</v>
      </c>
      <c r="F269" s="176" t="s">
        <v>163</v>
      </c>
      <c r="H269" s="177">
        <v>146</v>
      </c>
      <c r="I269" s="178"/>
      <c r="J269" s="178"/>
      <c r="M269" s="174"/>
      <c r="N269" s="179"/>
      <c r="O269" s="180"/>
      <c r="P269" s="180"/>
      <c r="Q269" s="180"/>
      <c r="R269" s="180"/>
      <c r="S269" s="180"/>
      <c r="T269" s="180"/>
      <c r="U269" s="180"/>
      <c r="V269" s="180"/>
      <c r="W269" s="180"/>
      <c r="X269" s="181"/>
      <c r="AT269" s="175" t="s">
        <v>154</v>
      </c>
      <c r="AU269" s="175" t="s">
        <v>87</v>
      </c>
      <c r="AV269" s="14" t="s">
        <v>93</v>
      </c>
      <c r="AW269" s="14" t="s">
        <v>4</v>
      </c>
      <c r="AX269" s="14" t="s">
        <v>83</v>
      </c>
      <c r="AY269" s="175" t="s">
        <v>144</v>
      </c>
    </row>
    <row r="270" spans="1:65" s="2" customFormat="1" ht="24">
      <c r="A270" s="32"/>
      <c r="B270" s="146"/>
      <c r="C270" s="147" t="s">
        <v>403</v>
      </c>
      <c r="D270" s="147" t="s">
        <v>146</v>
      </c>
      <c r="E270" s="148" t="s">
        <v>404</v>
      </c>
      <c r="F270" s="149" t="s">
        <v>405</v>
      </c>
      <c r="G270" s="150" t="s">
        <v>158</v>
      </c>
      <c r="H270" s="151">
        <v>20</v>
      </c>
      <c r="I270" s="152"/>
      <c r="J270" s="152"/>
      <c r="K270" s="153">
        <f>ROUND(P270*H270,2)</f>
        <v>0</v>
      </c>
      <c r="L270" s="149" t="s">
        <v>150</v>
      </c>
      <c r="M270" s="33"/>
      <c r="N270" s="154" t="s">
        <v>1</v>
      </c>
      <c r="O270" s="155" t="s">
        <v>41</v>
      </c>
      <c r="P270" s="156">
        <f>I270+J270</f>
        <v>0</v>
      </c>
      <c r="Q270" s="156">
        <f>ROUND(I270*H270,2)</f>
        <v>0</v>
      </c>
      <c r="R270" s="156">
        <f>ROUND(J270*H270,2)</f>
        <v>0</v>
      </c>
      <c r="S270" s="58"/>
      <c r="T270" s="157">
        <f>S270*H270</f>
        <v>0</v>
      </c>
      <c r="U270" s="157">
        <v>1.54E-4</v>
      </c>
      <c r="V270" s="157">
        <f>U270*H270</f>
        <v>3.0800000000000003E-3</v>
      </c>
      <c r="W270" s="157">
        <v>0</v>
      </c>
      <c r="X270" s="158">
        <f>W270*H270</f>
        <v>0</v>
      </c>
      <c r="Y270" s="32"/>
      <c r="Z270" s="32"/>
      <c r="AA270" s="32"/>
      <c r="AB270" s="32"/>
      <c r="AC270" s="32"/>
      <c r="AD270" s="32"/>
      <c r="AE270" s="32"/>
      <c r="AR270" s="159" t="s">
        <v>234</v>
      </c>
      <c r="AT270" s="159" t="s">
        <v>146</v>
      </c>
      <c r="AU270" s="159" t="s">
        <v>87</v>
      </c>
      <c r="AY270" s="17" t="s">
        <v>144</v>
      </c>
      <c r="BE270" s="160">
        <f>IF(O270="základní",K270,0)</f>
        <v>0</v>
      </c>
      <c r="BF270" s="160">
        <f>IF(O270="snížená",K270,0)</f>
        <v>0</v>
      </c>
      <c r="BG270" s="160">
        <f>IF(O270="zákl. přenesená",K270,0)</f>
        <v>0</v>
      </c>
      <c r="BH270" s="160">
        <f>IF(O270="sníž. přenesená",K270,0)</f>
        <v>0</v>
      </c>
      <c r="BI270" s="160">
        <f>IF(O270="nulová",K270,0)</f>
        <v>0</v>
      </c>
      <c r="BJ270" s="17" t="s">
        <v>83</v>
      </c>
      <c r="BK270" s="160">
        <f>ROUND(P270*H270,2)</f>
        <v>0</v>
      </c>
      <c r="BL270" s="17" t="s">
        <v>234</v>
      </c>
      <c r="BM270" s="159" t="s">
        <v>406</v>
      </c>
    </row>
    <row r="271" spans="1:65" s="2" customFormat="1" ht="19.5">
      <c r="A271" s="32"/>
      <c r="B271" s="33"/>
      <c r="C271" s="32"/>
      <c r="D271" s="161" t="s">
        <v>152</v>
      </c>
      <c r="E271" s="32"/>
      <c r="F271" s="162" t="s">
        <v>407</v>
      </c>
      <c r="G271" s="32"/>
      <c r="H271" s="32"/>
      <c r="I271" s="163"/>
      <c r="J271" s="163"/>
      <c r="K271" s="32"/>
      <c r="L271" s="32"/>
      <c r="M271" s="33"/>
      <c r="N271" s="164"/>
      <c r="O271" s="165"/>
      <c r="P271" s="58"/>
      <c r="Q271" s="58"/>
      <c r="R271" s="58"/>
      <c r="S271" s="58"/>
      <c r="T271" s="58"/>
      <c r="U271" s="58"/>
      <c r="V271" s="58"/>
      <c r="W271" s="58"/>
      <c r="X271" s="59"/>
      <c r="Y271" s="32"/>
      <c r="Z271" s="32"/>
      <c r="AA271" s="32"/>
      <c r="AB271" s="32"/>
      <c r="AC271" s="32"/>
      <c r="AD271" s="32"/>
      <c r="AE271" s="32"/>
      <c r="AT271" s="17" t="s">
        <v>152</v>
      </c>
      <c r="AU271" s="17" t="s">
        <v>87</v>
      </c>
    </row>
    <row r="272" spans="1:65" s="2" customFormat="1" ht="37.9" customHeight="1">
      <c r="A272" s="32"/>
      <c r="B272" s="146"/>
      <c r="C272" s="147" t="s">
        <v>408</v>
      </c>
      <c r="D272" s="147" t="s">
        <v>146</v>
      </c>
      <c r="E272" s="148" t="s">
        <v>409</v>
      </c>
      <c r="F272" s="149" t="s">
        <v>410</v>
      </c>
      <c r="G272" s="150" t="s">
        <v>158</v>
      </c>
      <c r="H272" s="151">
        <v>20</v>
      </c>
      <c r="I272" s="152"/>
      <c r="J272" s="152"/>
      <c r="K272" s="153">
        <f>ROUND(P272*H272,2)</f>
        <v>0</v>
      </c>
      <c r="L272" s="149" t="s">
        <v>1</v>
      </c>
      <c r="M272" s="33"/>
      <c r="N272" s="154" t="s">
        <v>1</v>
      </c>
      <c r="O272" s="155" t="s">
        <v>41</v>
      </c>
      <c r="P272" s="156">
        <f>I272+J272</f>
        <v>0</v>
      </c>
      <c r="Q272" s="156">
        <f>ROUND(I272*H272,2)</f>
        <v>0</v>
      </c>
      <c r="R272" s="156">
        <f>ROUND(J272*H272,2)</f>
        <v>0</v>
      </c>
      <c r="S272" s="58"/>
      <c r="T272" s="157">
        <f>S272*H272</f>
        <v>0</v>
      </c>
      <c r="U272" s="157">
        <v>3.5500000000000002E-3</v>
      </c>
      <c r="V272" s="157">
        <f>U272*H272</f>
        <v>7.1000000000000008E-2</v>
      </c>
      <c r="W272" s="157">
        <v>0</v>
      </c>
      <c r="X272" s="158">
        <f>W272*H272</f>
        <v>0</v>
      </c>
      <c r="Y272" s="32"/>
      <c r="Z272" s="32"/>
      <c r="AA272" s="32"/>
      <c r="AB272" s="32"/>
      <c r="AC272" s="32"/>
      <c r="AD272" s="32"/>
      <c r="AE272" s="32"/>
      <c r="AR272" s="159" t="s">
        <v>234</v>
      </c>
      <c r="AT272" s="159" t="s">
        <v>146</v>
      </c>
      <c r="AU272" s="159" t="s">
        <v>87</v>
      </c>
      <c r="AY272" s="17" t="s">
        <v>144</v>
      </c>
      <c r="BE272" s="160">
        <f>IF(O272="základní",K272,0)</f>
        <v>0</v>
      </c>
      <c r="BF272" s="160">
        <f>IF(O272="snížená",K272,0)</f>
        <v>0</v>
      </c>
      <c r="BG272" s="160">
        <f>IF(O272="zákl. přenesená",K272,0)</f>
        <v>0</v>
      </c>
      <c r="BH272" s="160">
        <f>IF(O272="sníž. přenesená",K272,0)</f>
        <v>0</v>
      </c>
      <c r="BI272" s="160">
        <f>IF(O272="nulová",K272,0)</f>
        <v>0</v>
      </c>
      <c r="BJ272" s="17" t="s">
        <v>83</v>
      </c>
      <c r="BK272" s="160">
        <f>ROUND(P272*H272,2)</f>
        <v>0</v>
      </c>
      <c r="BL272" s="17" t="s">
        <v>234</v>
      </c>
      <c r="BM272" s="159" t="s">
        <v>411</v>
      </c>
    </row>
    <row r="273" spans="1:65" s="2" customFormat="1" ht="29.25">
      <c r="A273" s="32"/>
      <c r="B273" s="33"/>
      <c r="C273" s="32"/>
      <c r="D273" s="161" t="s">
        <v>152</v>
      </c>
      <c r="E273" s="32"/>
      <c r="F273" s="162" t="s">
        <v>410</v>
      </c>
      <c r="G273" s="32"/>
      <c r="H273" s="32"/>
      <c r="I273" s="163"/>
      <c r="J273" s="163"/>
      <c r="K273" s="32"/>
      <c r="L273" s="32"/>
      <c r="M273" s="33"/>
      <c r="N273" s="164"/>
      <c r="O273" s="165"/>
      <c r="P273" s="58"/>
      <c r="Q273" s="58"/>
      <c r="R273" s="58"/>
      <c r="S273" s="58"/>
      <c r="T273" s="58"/>
      <c r="U273" s="58"/>
      <c r="V273" s="58"/>
      <c r="W273" s="58"/>
      <c r="X273" s="59"/>
      <c r="Y273" s="32"/>
      <c r="Z273" s="32"/>
      <c r="AA273" s="32"/>
      <c r="AB273" s="32"/>
      <c r="AC273" s="32"/>
      <c r="AD273" s="32"/>
      <c r="AE273" s="32"/>
      <c r="AT273" s="17" t="s">
        <v>152</v>
      </c>
      <c r="AU273" s="17" t="s">
        <v>87</v>
      </c>
    </row>
    <row r="274" spans="1:65" s="13" customFormat="1" ht="11.25">
      <c r="B274" s="166"/>
      <c r="D274" s="161" t="s">
        <v>154</v>
      </c>
      <c r="E274" s="167" t="s">
        <v>1</v>
      </c>
      <c r="F274" s="168" t="s">
        <v>261</v>
      </c>
      <c r="H274" s="169">
        <v>20</v>
      </c>
      <c r="I274" s="170"/>
      <c r="J274" s="170"/>
      <c r="M274" s="166"/>
      <c r="N274" s="171"/>
      <c r="O274" s="172"/>
      <c r="P274" s="172"/>
      <c r="Q274" s="172"/>
      <c r="R274" s="172"/>
      <c r="S274" s="172"/>
      <c r="T274" s="172"/>
      <c r="U274" s="172"/>
      <c r="V274" s="172"/>
      <c r="W274" s="172"/>
      <c r="X274" s="173"/>
      <c r="AT274" s="167" t="s">
        <v>154</v>
      </c>
      <c r="AU274" s="167" t="s">
        <v>87</v>
      </c>
      <c r="AV274" s="13" t="s">
        <v>87</v>
      </c>
      <c r="AW274" s="13" t="s">
        <v>4</v>
      </c>
      <c r="AX274" s="13" t="s">
        <v>83</v>
      </c>
      <c r="AY274" s="167" t="s">
        <v>144</v>
      </c>
    </row>
    <row r="275" spans="1:65" s="2" customFormat="1" ht="24.2" customHeight="1">
      <c r="A275" s="32"/>
      <c r="B275" s="146"/>
      <c r="C275" s="182" t="s">
        <v>412</v>
      </c>
      <c r="D275" s="182" t="s">
        <v>206</v>
      </c>
      <c r="E275" s="183" t="s">
        <v>413</v>
      </c>
      <c r="F275" s="184" t="s">
        <v>414</v>
      </c>
      <c r="G275" s="185" t="s">
        <v>158</v>
      </c>
      <c r="H275" s="186">
        <v>21</v>
      </c>
      <c r="I275" s="187"/>
      <c r="J275" s="188"/>
      <c r="K275" s="189">
        <f>ROUND(P275*H275,2)</f>
        <v>0</v>
      </c>
      <c r="L275" s="184" t="s">
        <v>1</v>
      </c>
      <c r="M275" s="190"/>
      <c r="N275" s="191" t="s">
        <v>1</v>
      </c>
      <c r="O275" s="155" t="s">
        <v>41</v>
      </c>
      <c r="P275" s="156">
        <f>I275+J275</f>
        <v>0</v>
      </c>
      <c r="Q275" s="156">
        <f>ROUND(I275*H275,2)</f>
        <v>0</v>
      </c>
      <c r="R275" s="156">
        <f>ROUND(J275*H275,2)</f>
        <v>0</v>
      </c>
      <c r="S275" s="58"/>
      <c r="T275" s="157">
        <f>S275*H275</f>
        <v>0</v>
      </c>
      <c r="U275" s="157">
        <v>1.2E-2</v>
      </c>
      <c r="V275" s="157">
        <f>U275*H275</f>
        <v>0.252</v>
      </c>
      <c r="W275" s="157">
        <v>0</v>
      </c>
      <c r="X275" s="158">
        <f>W275*H275</f>
        <v>0</v>
      </c>
      <c r="Y275" s="32"/>
      <c r="Z275" s="32"/>
      <c r="AA275" s="32"/>
      <c r="AB275" s="32"/>
      <c r="AC275" s="32"/>
      <c r="AD275" s="32"/>
      <c r="AE275" s="32"/>
      <c r="AR275" s="159" t="s">
        <v>323</v>
      </c>
      <c r="AT275" s="159" t="s">
        <v>206</v>
      </c>
      <c r="AU275" s="159" t="s">
        <v>87</v>
      </c>
      <c r="AY275" s="17" t="s">
        <v>144</v>
      </c>
      <c r="BE275" s="160">
        <f>IF(O275="základní",K275,0)</f>
        <v>0</v>
      </c>
      <c r="BF275" s="160">
        <f>IF(O275="snížená",K275,0)</f>
        <v>0</v>
      </c>
      <c r="BG275" s="160">
        <f>IF(O275="zákl. přenesená",K275,0)</f>
        <v>0</v>
      </c>
      <c r="BH275" s="160">
        <f>IF(O275="sníž. přenesená",K275,0)</f>
        <v>0</v>
      </c>
      <c r="BI275" s="160">
        <f>IF(O275="nulová",K275,0)</f>
        <v>0</v>
      </c>
      <c r="BJ275" s="17" t="s">
        <v>83</v>
      </c>
      <c r="BK275" s="160">
        <f>ROUND(P275*H275,2)</f>
        <v>0</v>
      </c>
      <c r="BL275" s="17" t="s">
        <v>234</v>
      </c>
      <c r="BM275" s="159" t="s">
        <v>415</v>
      </c>
    </row>
    <row r="276" spans="1:65" s="2" customFormat="1" ht="19.5">
      <c r="A276" s="32"/>
      <c r="B276" s="33"/>
      <c r="C276" s="32"/>
      <c r="D276" s="161" t="s">
        <v>152</v>
      </c>
      <c r="E276" s="32"/>
      <c r="F276" s="162" t="s">
        <v>414</v>
      </c>
      <c r="G276" s="32"/>
      <c r="H276" s="32"/>
      <c r="I276" s="163"/>
      <c r="J276" s="163"/>
      <c r="K276" s="32"/>
      <c r="L276" s="32"/>
      <c r="M276" s="33"/>
      <c r="N276" s="164"/>
      <c r="O276" s="165"/>
      <c r="P276" s="58"/>
      <c r="Q276" s="58"/>
      <c r="R276" s="58"/>
      <c r="S276" s="58"/>
      <c r="T276" s="58"/>
      <c r="U276" s="58"/>
      <c r="V276" s="58"/>
      <c r="W276" s="58"/>
      <c r="X276" s="59"/>
      <c r="Y276" s="32"/>
      <c r="Z276" s="32"/>
      <c r="AA276" s="32"/>
      <c r="AB276" s="32"/>
      <c r="AC276" s="32"/>
      <c r="AD276" s="32"/>
      <c r="AE276" s="32"/>
      <c r="AT276" s="17" t="s">
        <v>152</v>
      </c>
      <c r="AU276" s="17" t="s">
        <v>87</v>
      </c>
    </row>
    <row r="277" spans="1:65" s="13" customFormat="1" ht="11.25">
      <c r="B277" s="166"/>
      <c r="D277" s="161" t="s">
        <v>154</v>
      </c>
      <c r="E277" s="167" t="s">
        <v>1</v>
      </c>
      <c r="F277" s="168" t="s">
        <v>416</v>
      </c>
      <c r="H277" s="169">
        <v>21</v>
      </c>
      <c r="I277" s="170"/>
      <c r="J277" s="170"/>
      <c r="M277" s="166"/>
      <c r="N277" s="171"/>
      <c r="O277" s="172"/>
      <c r="P277" s="172"/>
      <c r="Q277" s="172"/>
      <c r="R277" s="172"/>
      <c r="S277" s="172"/>
      <c r="T277" s="172"/>
      <c r="U277" s="172"/>
      <c r="V277" s="172"/>
      <c r="W277" s="172"/>
      <c r="X277" s="173"/>
      <c r="AT277" s="167" t="s">
        <v>154</v>
      </c>
      <c r="AU277" s="167" t="s">
        <v>87</v>
      </c>
      <c r="AV277" s="13" t="s">
        <v>87</v>
      </c>
      <c r="AW277" s="13" t="s">
        <v>4</v>
      </c>
      <c r="AX277" s="13" t="s">
        <v>83</v>
      </c>
      <c r="AY277" s="167" t="s">
        <v>144</v>
      </c>
    </row>
    <row r="278" spans="1:65" s="2" customFormat="1" ht="24.2" customHeight="1">
      <c r="A278" s="32"/>
      <c r="B278" s="146"/>
      <c r="C278" s="182" t="s">
        <v>417</v>
      </c>
      <c r="D278" s="182" t="s">
        <v>206</v>
      </c>
      <c r="E278" s="183" t="s">
        <v>418</v>
      </c>
      <c r="F278" s="184" t="s">
        <v>419</v>
      </c>
      <c r="G278" s="185" t="s">
        <v>158</v>
      </c>
      <c r="H278" s="186">
        <v>21</v>
      </c>
      <c r="I278" s="187"/>
      <c r="J278" s="188"/>
      <c r="K278" s="189">
        <f>ROUND(P278*H278,2)</f>
        <v>0</v>
      </c>
      <c r="L278" s="184" t="s">
        <v>1</v>
      </c>
      <c r="M278" s="190"/>
      <c r="N278" s="191" t="s">
        <v>1</v>
      </c>
      <c r="O278" s="155" t="s">
        <v>41</v>
      </c>
      <c r="P278" s="156">
        <f>I278+J278</f>
        <v>0</v>
      </c>
      <c r="Q278" s="156">
        <f>ROUND(I278*H278,2)</f>
        <v>0</v>
      </c>
      <c r="R278" s="156">
        <f>ROUND(J278*H278,2)</f>
        <v>0</v>
      </c>
      <c r="S278" s="58"/>
      <c r="T278" s="157">
        <f>S278*H278</f>
        <v>0</v>
      </c>
      <c r="U278" s="157">
        <v>8.0000000000000002E-3</v>
      </c>
      <c r="V278" s="157">
        <f>U278*H278</f>
        <v>0.16800000000000001</v>
      </c>
      <c r="W278" s="157">
        <v>0</v>
      </c>
      <c r="X278" s="158">
        <f>W278*H278</f>
        <v>0</v>
      </c>
      <c r="Y278" s="32"/>
      <c r="Z278" s="32"/>
      <c r="AA278" s="32"/>
      <c r="AB278" s="32"/>
      <c r="AC278" s="32"/>
      <c r="AD278" s="32"/>
      <c r="AE278" s="32"/>
      <c r="AR278" s="159" t="s">
        <v>323</v>
      </c>
      <c r="AT278" s="159" t="s">
        <v>206</v>
      </c>
      <c r="AU278" s="159" t="s">
        <v>87</v>
      </c>
      <c r="AY278" s="17" t="s">
        <v>144</v>
      </c>
      <c r="BE278" s="160">
        <f>IF(O278="základní",K278,0)</f>
        <v>0</v>
      </c>
      <c r="BF278" s="160">
        <f>IF(O278="snížená",K278,0)</f>
        <v>0</v>
      </c>
      <c r="BG278" s="160">
        <f>IF(O278="zákl. přenesená",K278,0)</f>
        <v>0</v>
      </c>
      <c r="BH278" s="160">
        <f>IF(O278="sníž. přenesená",K278,0)</f>
        <v>0</v>
      </c>
      <c r="BI278" s="160">
        <f>IF(O278="nulová",K278,0)</f>
        <v>0</v>
      </c>
      <c r="BJ278" s="17" t="s">
        <v>83</v>
      </c>
      <c r="BK278" s="160">
        <f>ROUND(P278*H278,2)</f>
        <v>0</v>
      </c>
      <c r="BL278" s="17" t="s">
        <v>234</v>
      </c>
      <c r="BM278" s="159" t="s">
        <v>420</v>
      </c>
    </row>
    <row r="279" spans="1:65" s="2" customFormat="1" ht="19.5">
      <c r="A279" s="32"/>
      <c r="B279" s="33"/>
      <c r="C279" s="32"/>
      <c r="D279" s="161" t="s">
        <v>152</v>
      </c>
      <c r="E279" s="32"/>
      <c r="F279" s="162" t="s">
        <v>419</v>
      </c>
      <c r="G279" s="32"/>
      <c r="H279" s="32"/>
      <c r="I279" s="163"/>
      <c r="J279" s="163"/>
      <c r="K279" s="32"/>
      <c r="L279" s="32"/>
      <c r="M279" s="33"/>
      <c r="N279" s="164"/>
      <c r="O279" s="165"/>
      <c r="P279" s="58"/>
      <c r="Q279" s="58"/>
      <c r="R279" s="58"/>
      <c r="S279" s="58"/>
      <c r="T279" s="58"/>
      <c r="U279" s="58"/>
      <c r="V279" s="58"/>
      <c r="W279" s="58"/>
      <c r="X279" s="59"/>
      <c r="Y279" s="32"/>
      <c r="Z279" s="32"/>
      <c r="AA279" s="32"/>
      <c r="AB279" s="32"/>
      <c r="AC279" s="32"/>
      <c r="AD279" s="32"/>
      <c r="AE279" s="32"/>
      <c r="AT279" s="17" t="s">
        <v>152</v>
      </c>
      <c r="AU279" s="17" t="s">
        <v>87</v>
      </c>
    </row>
    <row r="280" spans="1:65" s="13" customFormat="1" ht="11.25">
      <c r="B280" s="166"/>
      <c r="D280" s="161" t="s">
        <v>154</v>
      </c>
      <c r="E280" s="167" t="s">
        <v>1</v>
      </c>
      <c r="F280" s="168" t="s">
        <v>416</v>
      </c>
      <c r="H280" s="169">
        <v>21</v>
      </c>
      <c r="I280" s="170"/>
      <c r="J280" s="170"/>
      <c r="M280" s="166"/>
      <c r="N280" s="171"/>
      <c r="O280" s="172"/>
      <c r="P280" s="172"/>
      <c r="Q280" s="172"/>
      <c r="R280" s="172"/>
      <c r="S280" s="172"/>
      <c r="T280" s="172"/>
      <c r="U280" s="172"/>
      <c r="V280" s="172"/>
      <c r="W280" s="172"/>
      <c r="X280" s="173"/>
      <c r="AT280" s="167" t="s">
        <v>154</v>
      </c>
      <c r="AU280" s="167" t="s">
        <v>87</v>
      </c>
      <c r="AV280" s="13" t="s">
        <v>87</v>
      </c>
      <c r="AW280" s="13" t="s">
        <v>4</v>
      </c>
      <c r="AX280" s="13" t="s">
        <v>83</v>
      </c>
      <c r="AY280" s="167" t="s">
        <v>144</v>
      </c>
    </row>
    <row r="281" spans="1:65" s="2" customFormat="1" ht="49.15" customHeight="1">
      <c r="A281" s="32"/>
      <c r="B281" s="146"/>
      <c r="C281" s="147" t="s">
        <v>421</v>
      </c>
      <c r="D281" s="147" t="s">
        <v>146</v>
      </c>
      <c r="E281" s="148" t="s">
        <v>422</v>
      </c>
      <c r="F281" s="149" t="s">
        <v>423</v>
      </c>
      <c r="G281" s="150" t="s">
        <v>158</v>
      </c>
      <c r="H281" s="151">
        <v>21</v>
      </c>
      <c r="I281" s="152"/>
      <c r="J281" s="152"/>
      <c r="K281" s="153">
        <f>ROUND(P281*H281,2)</f>
        <v>0</v>
      </c>
      <c r="L281" s="149" t="s">
        <v>1</v>
      </c>
      <c r="M281" s="33"/>
      <c r="N281" s="154" t="s">
        <v>1</v>
      </c>
      <c r="O281" s="155" t="s">
        <v>41</v>
      </c>
      <c r="P281" s="156">
        <f>I281+J281</f>
        <v>0</v>
      </c>
      <c r="Q281" s="156">
        <f>ROUND(I281*H281,2)</f>
        <v>0</v>
      </c>
      <c r="R281" s="156">
        <f>ROUND(J281*H281,2)</f>
        <v>0</v>
      </c>
      <c r="S281" s="58"/>
      <c r="T281" s="157">
        <f>S281*H281</f>
        <v>0</v>
      </c>
      <c r="U281" s="157">
        <v>1.388E-2</v>
      </c>
      <c r="V281" s="157">
        <f>U281*H281</f>
        <v>0.29148000000000002</v>
      </c>
      <c r="W281" s="157">
        <v>0</v>
      </c>
      <c r="X281" s="158">
        <f>W281*H281</f>
        <v>0</v>
      </c>
      <c r="Y281" s="32"/>
      <c r="Z281" s="32"/>
      <c r="AA281" s="32"/>
      <c r="AB281" s="32"/>
      <c r="AC281" s="32"/>
      <c r="AD281" s="32"/>
      <c r="AE281" s="32"/>
      <c r="AR281" s="159" t="s">
        <v>234</v>
      </c>
      <c r="AT281" s="159" t="s">
        <v>146</v>
      </c>
      <c r="AU281" s="159" t="s">
        <v>87</v>
      </c>
      <c r="AY281" s="17" t="s">
        <v>144</v>
      </c>
      <c r="BE281" s="160">
        <f>IF(O281="základní",K281,0)</f>
        <v>0</v>
      </c>
      <c r="BF281" s="160">
        <f>IF(O281="snížená",K281,0)</f>
        <v>0</v>
      </c>
      <c r="BG281" s="160">
        <f>IF(O281="zákl. přenesená",K281,0)</f>
        <v>0</v>
      </c>
      <c r="BH281" s="160">
        <f>IF(O281="sníž. přenesená",K281,0)</f>
        <v>0</v>
      </c>
      <c r="BI281" s="160">
        <f>IF(O281="nulová",K281,0)</f>
        <v>0</v>
      </c>
      <c r="BJ281" s="17" t="s">
        <v>83</v>
      </c>
      <c r="BK281" s="160">
        <f>ROUND(P281*H281,2)</f>
        <v>0</v>
      </c>
      <c r="BL281" s="17" t="s">
        <v>234</v>
      </c>
      <c r="BM281" s="159" t="s">
        <v>424</v>
      </c>
    </row>
    <row r="282" spans="1:65" s="2" customFormat="1" ht="29.25">
      <c r="A282" s="32"/>
      <c r="B282" s="33"/>
      <c r="C282" s="32"/>
      <c r="D282" s="161" t="s">
        <v>152</v>
      </c>
      <c r="E282" s="32"/>
      <c r="F282" s="162" t="s">
        <v>423</v>
      </c>
      <c r="G282" s="32"/>
      <c r="H282" s="32"/>
      <c r="I282" s="163"/>
      <c r="J282" s="163"/>
      <c r="K282" s="32"/>
      <c r="L282" s="32"/>
      <c r="M282" s="33"/>
      <c r="N282" s="164"/>
      <c r="O282" s="165"/>
      <c r="P282" s="58"/>
      <c r="Q282" s="58"/>
      <c r="R282" s="58"/>
      <c r="S282" s="58"/>
      <c r="T282" s="58"/>
      <c r="U282" s="58"/>
      <c r="V282" s="58"/>
      <c r="W282" s="58"/>
      <c r="X282" s="59"/>
      <c r="Y282" s="32"/>
      <c r="Z282" s="32"/>
      <c r="AA282" s="32"/>
      <c r="AB282" s="32"/>
      <c r="AC282" s="32"/>
      <c r="AD282" s="32"/>
      <c r="AE282" s="32"/>
      <c r="AT282" s="17" t="s">
        <v>152</v>
      </c>
      <c r="AU282" s="17" t="s">
        <v>87</v>
      </c>
    </row>
    <row r="283" spans="1:65" s="13" customFormat="1" ht="11.25">
      <c r="B283" s="166"/>
      <c r="D283" s="161" t="s">
        <v>154</v>
      </c>
      <c r="E283" s="167" t="s">
        <v>1</v>
      </c>
      <c r="F283" s="168" t="s">
        <v>425</v>
      </c>
      <c r="H283" s="169">
        <v>14</v>
      </c>
      <c r="I283" s="170"/>
      <c r="J283" s="170"/>
      <c r="M283" s="166"/>
      <c r="N283" s="171"/>
      <c r="O283" s="172"/>
      <c r="P283" s="172"/>
      <c r="Q283" s="172"/>
      <c r="R283" s="172"/>
      <c r="S283" s="172"/>
      <c r="T283" s="172"/>
      <c r="U283" s="172"/>
      <c r="V283" s="172"/>
      <c r="W283" s="172"/>
      <c r="X283" s="173"/>
      <c r="AT283" s="167" t="s">
        <v>154</v>
      </c>
      <c r="AU283" s="167" t="s">
        <v>87</v>
      </c>
      <c r="AV283" s="13" t="s">
        <v>87</v>
      </c>
      <c r="AW283" s="13" t="s">
        <v>4</v>
      </c>
      <c r="AX283" s="13" t="s">
        <v>78</v>
      </c>
      <c r="AY283" s="167" t="s">
        <v>144</v>
      </c>
    </row>
    <row r="284" spans="1:65" s="13" customFormat="1" ht="11.25">
      <c r="B284" s="166"/>
      <c r="D284" s="161" t="s">
        <v>154</v>
      </c>
      <c r="E284" s="167" t="s">
        <v>1</v>
      </c>
      <c r="F284" s="168" t="s">
        <v>426</v>
      </c>
      <c r="H284" s="169">
        <v>7</v>
      </c>
      <c r="I284" s="170"/>
      <c r="J284" s="170"/>
      <c r="M284" s="166"/>
      <c r="N284" s="171"/>
      <c r="O284" s="172"/>
      <c r="P284" s="172"/>
      <c r="Q284" s="172"/>
      <c r="R284" s="172"/>
      <c r="S284" s="172"/>
      <c r="T284" s="172"/>
      <c r="U284" s="172"/>
      <c r="V284" s="172"/>
      <c r="W284" s="172"/>
      <c r="X284" s="173"/>
      <c r="AT284" s="167" t="s">
        <v>154</v>
      </c>
      <c r="AU284" s="167" t="s">
        <v>87</v>
      </c>
      <c r="AV284" s="13" t="s">
        <v>87</v>
      </c>
      <c r="AW284" s="13" t="s">
        <v>4</v>
      </c>
      <c r="AX284" s="13" t="s">
        <v>78</v>
      </c>
      <c r="AY284" s="167" t="s">
        <v>144</v>
      </c>
    </row>
    <row r="285" spans="1:65" s="14" customFormat="1" ht="11.25">
      <c r="B285" s="174"/>
      <c r="D285" s="161" t="s">
        <v>154</v>
      </c>
      <c r="E285" s="175" t="s">
        <v>1</v>
      </c>
      <c r="F285" s="176" t="s">
        <v>163</v>
      </c>
      <c r="H285" s="177">
        <v>21</v>
      </c>
      <c r="I285" s="178"/>
      <c r="J285" s="178"/>
      <c r="M285" s="174"/>
      <c r="N285" s="179"/>
      <c r="O285" s="180"/>
      <c r="P285" s="180"/>
      <c r="Q285" s="180"/>
      <c r="R285" s="180"/>
      <c r="S285" s="180"/>
      <c r="T285" s="180"/>
      <c r="U285" s="180"/>
      <c r="V285" s="180"/>
      <c r="W285" s="180"/>
      <c r="X285" s="181"/>
      <c r="AT285" s="175" t="s">
        <v>154</v>
      </c>
      <c r="AU285" s="175" t="s">
        <v>87</v>
      </c>
      <c r="AV285" s="14" t="s">
        <v>93</v>
      </c>
      <c r="AW285" s="14" t="s">
        <v>4</v>
      </c>
      <c r="AX285" s="14" t="s">
        <v>83</v>
      </c>
      <c r="AY285" s="175" t="s">
        <v>144</v>
      </c>
    </row>
    <row r="286" spans="1:65" s="2" customFormat="1" ht="24.2" customHeight="1">
      <c r="A286" s="32"/>
      <c r="B286" s="146"/>
      <c r="C286" s="147" t="s">
        <v>427</v>
      </c>
      <c r="D286" s="147" t="s">
        <v>146</v>
      </c>
      <c r="E286" s="148" t="s">
        <v>428</v>
      </c>
      <c r="F286" s="149" t="s">
        <v>429</v>
      </c>
      <c r="G286" s="150" t="s">
        <v>255</v>
      </c>
      <c r="H286" s="151">
        <v>17</v>
      </c>
      <c r="I286" s="152"/>
      <c r="J286" s="152"/>
      <c r="K286" s="153">
        <f>ROUND(P286*H286,2)</f>
        <v>0</v>
      </c>
      <c r="L286" s="149" t="s">
        <v>1</v>
      </c>
      <c r="M286" s="33"/>
      <c r="N286" s="154" t="s">
        <v>1</v>
      </c>
      <c r="O286" s="155" t="s">
        <v>41</v>
      </c>
      <c r="P286" s="156">
        <f>I286+J286</f>
        <v>0</v>
      </c>
      <c r="Q286" s="156">
        <f>ROUND(I286*H286,2)</f>
        <v>0</v>
      </c>
      <c r="R286" s="156">
        <f>ROUND(J286*H286,2)</f>
        <v>0</v>
      </c>
      <c r="S286" s="58"/>
      <c r="T286" s="157">
        <f>S286*H286</f>
        <v>0</v>
      </c>
      <c r="U286" s="157">
        <v>9.9000000000000008E-3</v>
      </c>
      <c r="V286" s="157">
        <f>U286*H286</f>
        <v>0.16830000000000001</v>
      </c>
      <c r="W286" s="157">
        <v>0</v>
      </c>
      <c r="X286" s="158">
        <f>W286*H286</f>
        <v>0</v>
      </c>
      <c r="Y286" s="32"/>
      <c r="Z286" s="32"/>
      <c r="AA286" s="32"/>
      <c r="AB286" s="32"/>
      <c r="AC286" s="32"/>
      <c r="AD286" s="32"/>
      <c r="AE286" s="32"/>
      <c r="AR286" s="159" t="s">
        <v>234</v>
      </c>
      <c r="AT286" s="159" t="s">
        <v>146</v>
      </c>
      <c r="AU286" s="159" t="s">
        <v>87</v>
      </c>
      <c r="AY286" s="17" t="s">
        <v>144</v>
      </c>
      <c r="BE286" s="160">
        <f>IF(O286="základní",K286,0)</f>
        <v>0</v>
      </c>
      <c r="BF286" s="160">
        <f>IF(O286="snížená",K286,0)</f>
        <v>0</v>
      </c>
      <c r="BG286" s="160">
        <f>IF(O286="zákl. přenesená",K286,0)</f>
        <v>0</v>
      </c>
      <c r="BH286" s="160">
        <f>IF(O286="sníž. přenesená",K286,0)</f>
        <v>0</v>
      </c>
      <c r="BI286" s="160">
        <f>IF(O286="nulová",K286,0)</f>
        <v>0</v>
      </c>
      <c r="BJ286" s="17" t="s">
        <v>83</v>
      </c>
      <c r="BK286" s="160">
        <f>ROUND(P286*H286,2)</f>
        <v>0</v>
      </c>
      <c r="BL286" s="17" t="s">
        <v>234</v>
      </c>
      <c r="BM286" s="159" t="s">
        <v>430</v>
      </c>
    </row>
    <row r="287" spans="1:65" s="2" customFormat="1" ht="19.5">
      <c r="A287" s="32"/>
      <c r="B287" s="33"/>
      <c r="C287" s="32"/>
      <c r="D287" s="161" t="s">
        <v>152</v>
      </c>
      <c r="E287" s="32"/>
      <c r="F287" s="162" t="s">
        <v>429</v>
      </c>
      <c r="G287" s="32"/>
      <c r="H287" s="32"/>
      <c r="I287" s="163"/>
      <c r="J287" s="163"/>
      <c r="K287" s="32"/>
      <c r="L287" s="32"/>
      <c r="M287" s="33"/>
      <c r="N287" s="164"/>
      <c r="O287" s="165"/>
      <c r="P287" s="58"/>
      <c r="Q287" s="58"/>
      <c r="R287" s="58"/>
      <c r="S287" s="58"/>
      <c r="T287" s="58"/>
      <c r="U287" s="58"/>
      <c r="V287" s="58"/>
      <c r="W287" s="58"/>
      <c r="X287" s="59"/>
      <c r="Y287" s="32"/>
      <c r="Z287" s="32"/>
      <c r="AA287" s="32"/>
      <c r="AB287" s="32"/>
      <c r="AC287" s="32"/>
      <c r="AD287" s="32"/>
      <c r="AE287" s="32"/>
      <c r="AT287" s="17" t="s">
        <v>152</v>
      </c>
      <c r="AU287" s="17" t="s">
        <v>87</v>
      </c>
    </row>
    <row r="288" spans="1:65" s="15" customFormat="1" ht="11.25">
      <c r="B288" s="192"/>
      <c r="D288" s="161" t="s">
        <v>154</v>
      </c>
      <c r="E288" s="193" t="s">
        <v>1</v>
      </c>
      <c r="F288" s="194" t="s">
        <v>431</v>
      </c>
      <c r="H288" s="193" t="s">
        <v>1</v>
      </c>
      <c r="I288" s="195"/>
      <c r="J288" s="195"/>
      <c r="M288" s="192"/>
      <c r="N288" s="196"/>
      <c r="O288" s="197"/>
      <c r="P288" s="197"/>
      <c r="Q288" s="197"/>
      <c r="R288" s="197"/>
      <c r="S288" s="197"/>
      <c r="T288" s="197"/>
      <c r="U288" s="197"/>
      <c r="V288" s="197"/>
      <c r="W288" s="197"/>
      <c r="X288" s="198"/>
      <c r="AT288" s="193" t="s">
        <v>154</v>
      </c>
      <c r="AU288" s="193" t="s">
        <v>87</v>
      </c>
      <c r="AV288" s="15" t="s">
        <v>83</v>
      </c>
      <c r="AW288" s="15" t="s">
        <v>4</v>
      </c>
      <c r="AX288" s="15" t="s">
        <v>78</v>
      </c>
      <c r="AY288" s="193" t="s">
        <v>144</v>
      </c>
    </row>
    <row r="289" spans="1:65" s="13" customFormat="1" ht="11.25">
      <c r="B289" s="166"/>
      <c r="D289" s="161" t="s">
        <v>154</v>
      </c>
      <c r="E289" s="167" t="s">
        <v>1</v>
      </c>
      <c r="F289" s="168" t="s">
        <v>432</v>
      </c>
      <c r="H289" s="169">
        <v>17</v>
      </c>
      <c r="I289" s="170"/>
      <c r="J289" s="170"/>
      <c r="M289" s="166"/>
      <c r="N289" s="171"/>
      <c r="O289" s="172"/>
      <c r="P289" s="172"/>
      <c r="Q289" s="172"/>
      <c r="R289" s="172"/>
      <c r="S289" s="172"/>
      <c r="T289" s="172"/>
      <c r="U289" s="172"/>
      <c r="V289" s="172"/>
      <c r="W289" s="172"/>
      <c r="X289" s="173"/>
      <c r="AT289" s="167" t="s">
        <v>154</v>
      </c>
      <c r="AU289" s="167" t="s">
        <v>87</v>
      </c>
      <c r="AV289" s="13" t="s">
        <v>87</v>
      </c>
      <c r="AW289" s="13" t="s">
        <v>4</v>
      </c>
      <c r="AX289" s="13" t="s">
        <v>83</v>
      </c>
      <c r="AY289" s="167" t="s">
        <v>144</v>
      </c>
    </row>
    <row r="290" spans="1:65" s="2" customFormat="1" ht="24.2" customHeight="1">
      <c r="A290" s="32"/>
      <c r="B290" s="146"/>
      <c r="C290" s="147" t="s">
        <v>433</v>
      </c>
      <c r="D290" s="147" t="s">
        <v>146</v>
      </c>
      <c r="E290" s="148" t="s">
        <v>434</v>
      </c>
      <c r="F290" s="149" t="s">
        <v>435</v>
      </c>
      <c r="G290" s="150" t="s">
        <v>182</v>
      </c>
      <c r="H290" s="151">
        <v>3</v>
      </c>
      <c r="I290" s="152"/>
      <c r="J290" s="152"/>
      <c r="K290" s="153">
        <f>ROUND(P290*H290,2)</f>
        <v>0</v>
      </c>
      <c r="L290" s="149" t="s">
        <v>150</v>
      </c>
      <c r="M290" s="33"/>
      <c r="N290" s="154" t="s">
        <v>1</v>
      </c>
      <c r="O290" s="155" t="s">
        <v>41</v>
      </c>
      <c r="P290" s="156">
        <f>I290+J290</f>
        <v>0</v>
      </c>
      <c r="Q290" s="156">
        <f>ROUND(I290*H290,2)</f>
        <v>0</v>
      </c>
      <c r="R290" s="156">
        <f>ROUND(J290*H290,2)</f>
        <v>0</v>
      </c>
      <c r="S290" s="58"/>
      <c r="T290" s="157">
        <f>S290*H290</f>
        <v>0</v>
      </c>
      <c r="U290" s="157">
        <v>2.2000000000000001E-4</v>
      </c>
      <c r="V290" s="157">
        <f>U290*H290</f>
        <v>6.6E-4</v>
      </c>
      <c r="W290" s="157">
        <v>0</v>
      </c>
      <c r="X290" s="158">
        <f>W290*H290</f>
        <v>0</v>
      </c>
      <c r="Y290" s="32"/>
      <c r="Z290" s="32"/>
      <c r="AA290" s="32"/>
      <c r="AB290" s="32"/>
      <c r="AC290" s="32"/>
      <c r="AD290" s="32"/>
      <c r="AE290" s="32"/>
      <c r="AR290" s="159" t="s">
        <v>234</v>
      </c>
      <c r="AT290" s="159" t="s">
        <v>146</v>
      </c>
      <c r="AU290" s="159" t="s">
        <v>87</v>
      </c>
      <c r="AY290" s="17" t="s">
        <v>144</v>
      </c>
      <c r="BE290" s="160">
        <f>IF(O290="základní",K290,0)</f>
        <v>0</v>
      </c>
      <c r="BF290" s="160">
        <f>IF(O290="snížená",K290,0)</f>
        <v>0</v>
      </c>
      <c r="BG290" s="160">
        <f>IF(O290="zákl. přenesená",K290,0)</f>
        <v>0</v>
      </c>
      <c r="BH290" s="160">
        <f>IF(O290="sníž. přenesená",K290,0)</f>
        <v>0</v>
      </c>
      <c r="BI290" s="160">
        <f>IF(O290="nulová",K290,0)</f>
        <v>0</v>
      </c>
      <c r="BJ290" s="17" t="s">
        <v>83</v>
      </c>
      <c r="BK290" s="160">
        <f>ROUND(P290*H290,2)</f>
        <v>0</v>
      </c>
      <c r="BL290" s="17" t="s">
        <v>234</v>
      </c>
      <c r="BM290" s="159" t="s">
        <v>436</v>
      </c>
    </row>
    <row r="291" spans="1:65" s="2" customFormat="1" ht="19.5">
      <c r="A291" s="32"/>
      <c r="B291" s="33"/>
      <c r="C291" s="32"/>
      <c r="D291" s="161" t="s">
        <v>152</v>
      </c>
      <c r="E291" s="32"/>
      <c r="F291" s="162" t="s">
        <v>437</v>
      </c>
      <c r="G291" s="32"/>
      <c r="H291" s="32"/>
      <c r="I291" s="163"/>
      <c r="J291" s="163"/>
      <c r="K291" s="32"/>
      <c r="L291" s="32"/>
      <c r="M291" s="33"/>
      <c r="N291" s="164"/>
      <c r="O291" s="165"/>
      <c r="P291" s="58"/>
      <c r="Q291" s="58"/>
      <c r="R291" s="58"/>
      <c r="S291" s="58"/>
      <c r="T291" s="58"/>
      <c r="U291" s="58"/>
      <c r="V291" s="58"/>
      <c r="W291" s="58"/>
      <c r="X291" s="59"/>
      <c r="Y291" s="32"/>
      <c r="Z291" s="32"/>
      <c r="AA291" s="32"/>
      <c r="AB291" s="32"/>
      <c r="AC291" s="32"/>
      <c r="AD291" s="32"/>
      <c r="AE291" s="32"/>
      <c r="AT291" s="17" t="s">
        <v>152</v>
      </c>
      <c r="AU291" s="17" t="s">
        <v>87</v>
      </c>
    </row>
    <row r="292" spans="1:65" s="2" customFormat="1" ht="33" customHeight="1">
      <c r="A292" s="32"/>
      <c r="B292" s="146"/>
      <c r="C292" s="182" t="s">
        <v>438</v>
      </c>
      <c r="D292" s="182" t="s">
        <v>206</v>
      </c>
      <c r="E292" s="183" t="s">
        <v>439</v>
      </c>
      <c r="F292" s="184" t="s">
        <v>440</v>
      </c>
      <c r="G292" s="185" t="s">
        <v>182</v>
      </c>
      <c r="H292" s="186">
        <v>1</v>
      </c>
      <c r="I292" s="187"/>
      <c r="J292" s="188"/>
      <c r="K292" s="189">
        <f>ROUND(P292*H292,2)</f>
        <v>0</v>
      </c>
      <c r="L292" s="184" t="s">
        <v>150</v>
      </c>
      <c r="M292" s="190"/>
      <c r="N292" s="191" t="s">
        <v>1</v>
      </c>
      <c r="O292" s="155" t="s">
        <v>41</v>
      </c>
      <c r="P292" s="156">
        <f>I292+J292</f>
        <v>0</v>
      </c>
      <c r="Q292" s="156">
        <f>ROUND(I292*H292,2)</f>
        <v>0</v>
      </c>
      <c r="R292" s="156">
        <f>ROUND(J292*H292,2)</f>
        <v>0</v>
      </c>
      <c r="S292" s="58"/>
      <c r="T292" s="157">
        <f>S292*H292</f>
        <v>0</v>
      </c>
      <c r="U292" s="157">
        <v>1.225E-2</v>
      </c>
      <c r="V292" s="157">
        <f>U292*H292</f>
        <v>1.225E-2</v>
      </c>
      <c r="W292" s="157">
        <v>0</v>
      </c>
      <c r="X292" s="158">
        <f>W292*H292</f>
        <v>0</v>
      </c>
      <c r="Y292" s="32"/>
      <c r="Z292" s="32"/>
      <c r="AA292" s="32"/>
      <c r="AB292" s="32"/>
      <c r="AC292" s="32"/>
      <c r="AD292" s="32"/>
      <c r="AE292" s="32"/>
      <c r="AR292" s="159" t="s">
        <v>323</v>
      </c>
      <c r="AT292" s="159" t="s">
        <v>206</v>
      </c>
      <c r="AU292" s="159" t="s">
        <v>87</v>
      </c>
      <c r="AY292" s="17" t="s">
        <v>144</v>
      </c>
      <c r="BE292" s="160">
        <f>IF(O292="základní",K292,0)</f>
        <v>0</v>
      </c>
      <c r="BF292" s="160">
        <f>IF(O292="snížená",K292,0)</f>
        <v>0</v>
      </c>
      <c r="BG292" s="160">
        <f>IF(O292="zákl. přenesená",K292,0)</f>
        <v>0</v>
      </c>
      <c r="BH292" s="160">
        <f>IF(O292="sníž. přenesená",K292,0)</f>
        <v>0</v>
      </c>
      <c r="BI292" s="160">
        <f>IF(O292="nulová",K292,0)</f>
        <v>0</v>
      </c>
      <c r="BJ292" s="17" t="s">
        <v>83</v>
      </c>
      <c r="BK292" s="160">
        <f>ROUND(P292*H292,2)</f>
        <v>0</v>
      </c>
      <c r="BL292" s="17" t="s">
        <v>234</v>
      </c>
      <c r="BM292" s="159" t="s">
        <v>441</v>
      </c>
    </row>
    <row r="293" spans="1:65" s="2" customFormat="1" ht="19.5">
      <c r="A293" s="32"/>
      <c r="B293" s="33"/>
      <c r="C293" s="32"/>
      <c r="D293" s="161" t="s">
        <v>152</v>
      </c>
      <c r="E293" s="32"/>
      <c r="F293" s="162" t="s">
        <v>440</v>
      </c>
      <c r="G293" s="32"/>
      <c r="H293" s="32"/>
      <c r="I293" s="163"/>
      <c r="J293" s="163"/>
      <c r="K293" s="32"/>
      <c r="L293" s="32"/>
      <c r="M293" s="33"/>
      <c r="N293" s="164"/>
      <c r="O293" s="165"/>
      <c r="P293" s="58"/>
      <c r="Q293" s="58"/>
      <c r="R293" s="58"/>
      <c r="S293" s="58"/>
      <c r="T293" s="58"/>
      <c r="U293" s="58"/>
      <c r="V293" s="58"/>
      <c r="W293" s="58"/>
      <c r="X293" s="59"/>
      <c r="Y293" s="32"/>
      <c r="Z293" s="32"/>
      <c r="AA293" s="32"/>
      <c r="AB293" s="32"/>
      <c r="AC293" s="32"/>
      <c r="AD293" s="32"/>
      <c r="AE293" s="32"/>
      <c r="AT293" s="17" t="s">
        <v>152</v>
      </c>
      <c r="AU293" s="17" t="s">
        <v>87</v>
      </c>
    </row>
    <row r="294" spans="1:65" s="2" customFormat="1" ht="33" customHeight="1">
      <c r="A294" s="32"/>
      <c r="B294" s="146"/>
      <c r="C294" s="182" t="s">
        <v>442</v>
      </c>
      <c r="D294" s="182" t="s">
        <v>206</v>
      </c>
      <c r="E294" s="183" t="s">
        <v>443</v>
      </c>
      <c r="F294" s="184" t="s">
        <v>444</v>
      </c>
      <c r="G294" s="185" t="s">
        <v>182</v>
      </c>
      <c r="H294" s="186">
        <v>2</v>
      </c>
      <c r="I294" s="187"/>
      <c r="J294" s="188"/>
      <c r="K294" s="189">
        <f>ROUND(P294*H294,2)</f>
        <v>0</v>
      </c>
      <c r="L294" s="184" t="s">
        <v>150</v>
      </c>
      <c r="M294" s="190"/>
      <c r="N294" s="191" t="s">
        <v>1</v>
      </c>
      <c r="O294" s="155" t="s">
        <v>41</v>
      </c>
      <c r="P294" s="156">
        <f>I294+J294</f>
        <v>0</v>
      </c>
      <c r="Q294" s="156">
        <f>ROUND(I294*H294,2)</f>
        <v>0</v>
      </c>
      <c r="R294" s="156">
        <f>ROUND(J294*H294,2)</f>
        <v>0</v>
      </c>
      <c r="S294" s="58"/>
      <c r="T294" s="157">
        <f>S294*H294</f>
        <v>0</v>
      </c>
      <c r="U294" s="157">
        <v>1.2489999999999999E-2</v>
      </c>
      <c r="V294" s="157">
        <f>U294*H294</f>
        <v>2.4979999999999999E-2</v>
      </c>
      <c r="W294" s="157">
        <v>0</v>
      </c>
      <c r="X294" s="158">
        <f>W294*H294</f>
        <v>0</v>
      </c>
      <c r="Y294" s="32"/>
      <c r="Z294" s="32"/>
      <c r="AA294" s="32"/>
      <c r="AB294" s="32"/>
      <c r="AC294" s="32"/>
      <c r="AD294" s="32"/>
      <c r="AE294" s="32"/>
      <c r="AR294" s="159" t="s">
        <v>323</v>
      </c>
      <c r="AT294" s="159" t="s">
        <v>206</v>
      </c>
      <c r="AU294" s="159" t="s">
        <v>87</v>
      </c>
      <c r="AY294" s="17" t="s">
        <v>144</v>
      </c>
      <c r="BE294" s="160">
        <f>IF(O294="základní",K294,0)</f>
        <v>0</v>
      </c>
      <c r="BF294" s="160">
        <f>IF(O294="snížená",K294,0)</f>
        <v>0</v>
      </c>
      <c r="BG294" s="160">
        <f>IF(O294="zákl. přenesená",K294,0)</f>
        <v>0</v>
      </c>
      <c r="BH294" s="160">
        <f>IF(O294="sníž. přenesená",K294,0)</f>
        <v>0</v>
      </c>
      <c r="BI294" s="160">
        <f>IF(O294="nulová",K294,0)</f>
        <v>0</v>
      </c>
      <c r="BJ294" s="17" t="s">
        <v>83</v>
      </c>
      <c r="BK294" s="160">
        <f>ROUND(P294*H294,2)</f>
        <v>0</v>
      </c>
      <c r="BL294" s="17" t="s">
        <v>234</v>
      </c>
      <c r="BM294" s="159" t="s">
        <v>445</v>
      </c>
    </row>
    <row r="295" spans="1:65" s="2" customFormat="1" ht="19.5">
      <c r="A295" s="32"/>
      <c r="B295" s="33"/>
      <c r="C295" s="32"/>
      <c r="D295" s="161" t="s">
        <v>152</v>
      </c>
      <c r="E295" s="32"/>
      <c r="F295" s="162" t="s">
        <v>444</v>
      </c>
      <c r="G295" s="32"/>
      <c r="H295" s="32"/>
      <c r="I295" s="163"/>
      <c r="J295" s="163"/>
      <c r="K295" s="32"/>
      <c r="L295" s="32"/>
      <c r="M295" s="33"/>
      <c r="N295" s="164"/>
      <c r="O295" s="165"/>
      <c r="P295" s="58"/>
      <c r="Q295" s="58"/>
      <c r="R295" s="58"/>
      <c r="S295" s="58"/>
      <c r="T295" s="58"/>
      <c r="U295" s="58"/>
      <c r="V295" s="58"/>
      <c r="W295" s="58"/>
      <c r="X295" s="59"/>
      <c r="Y295" s="32"/>
      <c r="Z295" s="32"/>
      <c r="AA295" s="32"/>
      <c r="AB295" s="32"/>
      <c r="AC295" s="32"/>
      <c r="AD295" s="32"/>
      <c r="AE295" s="32"/>
      <c r="AT295" s="17" t="s">
        <v>152</v>
      </c>
      <c r="AU295" s="17" t="s">
        <v>87</v>
      </c>
    </row>
    <row r="296" spans="1:65" s="2" customFormat="1" ht="24">
      <c r="A296" s="32"/>
      <c r="B296" s="146"/>
      <c r="C296" s="147" t="s">
        <v>446</v>
      </c>
      <c r="D296" s="147" t="s">
        <v>146</v>
      </c>
      <c r="E296" s="148" t="s">
        <v>447</v>
      </c>
      <c r="F296" s="149" t="s">
        <v>448</v>
      </c>
      <c r="G296" s="150" t="s">
        <v>255</v>
      </c>
      <c r="H296" s="151">
        <v>12</v>
      </c>
      <c r="I296" s="152"/>
      <c r="J296" s="152"/>
      <c r="K296" s="153">
        <f>ROUND(P296*H296,2)</f>
        <v>0</v>
      </c>
      <c r="L296" s="149" t="s">
        <v>150</v>
      </c>
      <c r="M296" s="33"/>
      <c r="N296" s="154" t="s">
        <v>1</v>
      </c>
      <c r="O296" s="155" t="s">
        <v>41</v>
      </c>
      <c r="P296" s="156">
        <f>I296+J296</f>
        <v>0</v>
      </c>
      <c r="Q296" s="156">
        <f>ROUND(I296*H296,2)</f>
        <v>0</v>
      </c>
      <c r="R296" s="156">
        <f>ROUND(J296*H296,2)</f>
        <v>0</v>
      </c>
      <c r="S296" s="58"/>
      <c r="T296" s="157">
        <f>S296*H296</f>
        <v>0</v>
      </c>
      <c r="U296" s="157">
        <v>5.5430000000000002E-3</v>
      </c>
      <c r="V296" s="157">
        <f>U296*H296</f>
        <v>6.6516000000000006E-2</v>
      </c>
      <c r="W296" s="157">
        <v>0</v>
      </c>
      <c r="X296" s="158">
        <f>W296*H296</f>
        <v>0</v>
      </c>
      <c r="Y296" s="32"/>
      <c r="Z296" s="32"/>
      <c r="AA296" s="32"/>
      <c r="AB296" s="32"/>
      <c r="AC296" s="32"/>
      <c r="AD296" s="32"/>
      <c r="AE296" s="32"/>
      <c r="AR296" s="159" t="s">
        <v>234</v>
      </c>
      <c r="AT296" s="159" t="s">
        <v>146</v>
      </c>
      <c r="AU296" s="159" t="s">
        <v>87</v>
      </c>
      <c r="AY296" s="17" t="s">
        <v>144</v>
      </c>
      <c r="BE296" s="160">
        <f>IF(O296="základní",K296,0)</f>
        <v>0</v>
      </c>
      <c r="BF296" s="160">
        <f>IF(O296="snížená",K296,0)</f>
        <v>0</v>
      </c>
      <c r="BG296" s="160">
        <f>IF(O296="zákl. přenesená",K296,0)</f>
        <v>0</v>
      </c>
      <c r="BH296" s="160">
        <f>IF(O296="sníž. přenesená",K296,0)</f>
        <v>0</v>
      </c>
      <c r="BI296" s="160">
        <f>IF(O296="nulová",K296,0)</f>
        <v>0</v>
      </c>
      <c r="BJ296" s="17" t="s">
        <v>83</v>
      </c>
      <c r="BK296" s="160">
        <f>ROUND(P296*H296,2)</f>
        <v>0</v>
      </c>
      <c r="BL296" s="17" t="s">
        <v>234</v>
      </c>
      <c r="BM296" s="159" t="s">
        <v>449</v>
      </c>
    </row>
    <row r="297" spans="1:65" s="2" customFormat="1" ht="29.25">
      <c r="A297" s="32"/>
      <c r="B297" s="33"/>
      <c r="C297" s="32"/>
      <c r="D297" s="161" t="s">
        <v>152</v>
      </c>
      <c r="E297" s="32"/>
      <c r="F297" s="162" t="s">
        <v>450</v>
      </c>
      <c r="G297" s="32"/>
      <c r="H297" s="32"/>
      <c r="I297" s="163"/>
      <c r="J297" s="163"/>
      <c r="K297" s="32"/>
      <c r="L297" s="32"/>
      <c r="M297" s="33"/>
      <c r="N297" s="164"/>
      <c r="O297" s="165"/>
      <c r="P297" s="58"/>
      <c r="Q297" s="58"/>
      <c r="R297" s="58"/>
      <c r="S297" s="58"/>
      <c r="T297" s="58"/>
      <c r="U297" s="58"/>
      <c r="V297" s="58"/>
      <c r="W297" s="58"/>
      <c r="X297" s="59"/>
      <c r="Y297" s="32"/>
      <c r="Z297" s="32"/>
      <c r="AA297" s="32"/>
      <c r="AB297" s="32"/>
      <c r="AC297" s="32"/>
      <c r="AD297" s="32"/>
      <c r="AE297" s="32"/>
      <c r="AT297" s="17" t="s">
        <v>152</v>
      </c>
      <c r="AU297" s="17" t="s">
        <v>87</v>
      </c>
    </row>
    <row r="298" spans="1:65" s="13" customFormat="1" ht="11.25">
      <c r="B298" s="166"/>
      <c r="D298" s="161" t="s">
        <v>154</v>
      </c>
      <c r="E298" s="167" t="s">
        <v>1</v>
      </c>
      <c r="F298" s="168" t="s">
        <v>451</v>
      </c>
      <c r="H298" s="169">
        <v>12</v>
      </c>
      <c r="I298" s="170"/>
      <c r="J298" s="170"/>
      <c r="M298" s="166"/>
      <c r="N298" s="171"/>
      <c r="O298" s="172"/>
      <c r="P298" s="172"/>
      <c r="Q298" s="172"/>
      <c r="R298" s="172"/>
      <c r="S298" s="172"/>
      <c r="T298" s="172"/>
      <c r="U298" s="172"/>
      <c r="V298" s="172"/>
      <c r="W298" s="172"/>
      <c r="X298" s="173"/>
      <c r="AT298" s="167" t="s">
        <v>154</v>
      </c>
      <c r="AU298" s="167" t="s">
        <v>87</v>
      </c>
      <c r="AV298" s="13" t="s">
        <v>87</v>
      </c>
      <c r="AW298" s="13" t="s">
        <v>4</v>
      </c>
      <c r="AX298" s="13" t="s">
        <v>83</v>
      </c>
      <c r="AY298" s="167" t="s">
        <v>144</v>
      </c>
    </row>
    <row r="299" spans="1:65" s="2" customFormat="1" ht="24.2" customHeight="1">
      <c r="A299" s="32"/>
      <c r="B299" s="146"/>
      <c r="C299" s="147" t="s">
        <v>452</v>
      </c>
      <c r="D299" s="147" t="s">
        <v>146</v>
      </c>
      <c r="E299" s="148" t="s">
        <v>453</v>
      </c>
      <c r="F299" s="149" t="s">
        <v>454</v>
      </c>
      <c r="G299" s="150" t="s">
        <v>304</v>
      </c>
      <c r="H299" s="151">
        <v>1</v>
      </c>
      <c r="I299" s="152"/>
      <c r="J299" s="152"/>
      <c r="K299" s="153">
        <f>ROUND(P299*H299,2)</f>
        <v>0</v>
      </c>
      <c r="L299" s="149" t="s">
        <v>1</v>
      </c>
      <c r="M299" s="33"/>
      <c r="N299" s="154" t="s">
        <v>1</v>
      </c>
      <c r="O299" s="155" t="s">
        <v>41</v>
      </c>
      <c r="P299" s="156">
        <f>I299+J299</f>
        <v>0</v>
      </c>
      <c r="Q299" s="156">
        <f>ROUND(I299*H299,2)</f>
        <v>0</v>
      </c>
      <c r="R299" s="156">
        <f>ROUND(J299*H299,2)</f>
        <v>0</v>
      </c>
      <c r="S299" s="58"/>
      <c r="T299" s="157">
        <f>S299*H299</f>
        <v>0</v>
      </c>
      <c r="U299" s="157">
        <v>0</v>
      </c>
      <c r="V299" s="157">
        <f>U299*H299</f>
        <v>0</v>
      </c>
      <c r="W299" s="157">
        <v>0</v>
      </c>
      <c r="X299" s="158">
        <f>W299*H299</f>
        <v>0</v>
      </c>
      <c r="Y299" s="32"/>
      <c r="Z299" s="32"/>
      <c r="AA299" s="32"/>
      <c r="AB299" s="32"/>
      <c r="AC299" s="32"/>
      <c r="AD299" s="32"/>
      <c r="AE299" s="32"/>
      <c r="AR299" s="159" t="s">
        <v>234</v>
      </c>
      <c r="AT299" s="159" t="s">
        <v>146</v>
      </c>
      <c r="AU299" s="159" t="s">
        <v>87</v>
      </c>
      <c r="AY299" s="17" t="s">
        <v>144</v>
      </c>
      <c r="BE299" s="160">
        <f>IF(O299="základní",K299,0)</f>
        <v>0</v>
      </c>
      <c r="BF299" s="160">
        <f>IF(O299="snížená",K299,0)</f>
        <v>0</v>
      </c>
      <c r="BG299" s="160">
        <f>IF(O299="zákl. přenesená",K299,0)</f>
        <v>0</v>
      </c>
      <c r="BH299" s="160">
        <f>IF(O299="sníž. přenesená",K299,0)</f>
        <v>0</v>
      </c>
      <c r="BI299" s="160">
        <f>IF(O299="nulová",K299,0)</f>
        <v>0</v>
      </c>
      <c r="BJ299" s="17" t="s">
        <v>83</v>
      </c>
      <c r="BK299" s="160">
        <f>ROUND(P299*H299,2)</f>
        <v>0</v>
      </c>
      <c r="BL299" s="17" t="s">
        <v>234</v>
      </c>
      <c r="BM299" s="159" t="s">
        <v>455</v>
      </c>
    </row>
    <row r="300" spans="1:65" s="2" customFormat="1" ht="19.5">
      <c r="A300" s="32"/>
      <c r="B300" s="33"/>
      <c r="C300" s="32"/>
      <c r="D300" s="161" t="s">
        <v>152</v>
      </c>
      <c r="E300" s="32"/>
      <c r="F300" s="162" t="s">
        <v>454</v>
      </c>
      <c r="G300" s="32"/>
      <c r="H300" s="32"/>
      <c r="I300" s="163"/>
      <c r="J300" s="163"/>
      <c r="K300" s="32"/>
      <c r="L300" s="32"/>
      <c r="M300" s="33"/>
      <c r="N300" s="164"/>
      <c r="O300" s="165"/>
      <c r="P300" s="58"/>
      <c r="Q300" s="58"/>
      <c r="R300" s="58"/>
      <c r="S300" s="58"/>
      <c r="T300" s="58"/>
      <c r="U300" s="58"/>
      <c r="V300" s="58"/>
      <c r="W300" s="58"/>
      <c r="X300" s="59"/>
      <c r="Y300" s="32"/>
      <c r="Z300" s="32"/>
      <c r="AA300" s="32"/>
      <c r="AB300" s="32"/>
      <c r="AC300" s="32"/>
      <c r="AD300" s="32"/>
      <c r="AE300" s="32"/>
      <c r="AT300" s="17" t="s">
        <v>152</v>
      </c>
      <c r="AU300" s="17" t="s">
        <v>87</v>
      </c>
    </row>
    <row r="301" spans="1:65" s="13" customFormat="1" ht="11.25">
      <c r="B301" s="166"/>
      <c r="D301" s="161" t="s">
        <v>154</v>
      </c>
      <c r="E301" s="167" t="s">
        <v>1</v>
      </c>
      <c r="F301" s="168" t="s">
        <v>456</v>
      </c>
      <c r="H301" s="169">
        <v>1</v>
      </c>
      <c r="I301" s="170"/>
      <c r="J301" s="170"/>
      <c r="M301" s="166"/>
      <c r="N301" s="171"/>
      <c r="O301" s="172"/>
      <c r="P301" s="172"/>
      <c r="Q301" s="172"/>
      <c r="R301" s="172"/>
      <c r="S301" s="172"/>
      <c r="T301" s="172"/>
      <c r="U301" s="172"/>
      <c r="V301" s="172"/>
      <c r="W301" s="172"/>
      <c r="X301" s="173"/>
      <c r="AT301" s="167" t="s">
        <v>154</v>
      </c>
      <c r="AU301" s="167" t="s">
        <v>87</v>
      </c>
      <c r="AV301" s="13" t="s">
        <v>87</v>
      </c>
      <c r="AW301" s="13" t="s">
        <v>4</v>
      </c>
      <c r="AX301" s="13" t="s">
        <v>83</v>
      </c>
      <c r="AY301" s="167" t="s">
        <v>144</v>
      </c>
    </row>
    <row r="302" spans="1:65" s="2" customFormat="1" ht="24.2" customHeight="1">
      <c r="A302" s="32"/>
      <c r="B302" s="146"/>
      <c r="C302" s="147" t="s">
        <v>457</v>
      </c>
      <c r="D302" s="147" t="s">
        <v>146</v>
      </c>
      <c r="E302" s="148" t="s">
        <v>458</v>
      </c>
      <c r="F302" s="149" t="s">
        <v>459</v>
      </c>
      <c r="G302" s="150" t="s">
        <v>149</v>
      </c>
      <c r="H302" s="151">
        <v>2.4390000000000001</v>
      </c>
      <c r="I302" s="152"/>
      <c r="J302" s="152"/>
      <c r="K302" s="153">
        <f>ROUND(P302*H302,2)</f>
        <v>0</v>
      </c>
      <c r="L302" s="149" t="s">
        <v>150</v>
      </c>
      <c r="M302" s="33"/>
      <c r="N302" s="154" t="s">
        <v>1</v>
      </c>
      <c r="O302" s="155" t="s">
        <v>41</v>
      </c>
      <c r="P302" s="156">
        <f>I302+J302</f>
        <v>0</v>
      </c>
      <c r="Q302" s="156">
        <f>ROUND(I302*H302,2)</f>
        <v>0</v>
      </c>
      <c r="R302" s="156">
        <f>ROUND(J302*H302,2)</f>
        <v>0</v>
      </c>
      <c r="S302" s="58"/>
      <c r="T302" s="157">
        <f>S302*H302</f>
        <v>0</v>
      </c>
      <c r="U302" s="157">
        <v>0</v>
      </c>
      <c r="V302" s="157">
        <f>U302*H302</f>
        <v>0</v>
      </c>
      <c r="W302" s="157">
        <v>0</v>
      </c>
      <c r="X302" s="158">
        <f>W302*H302</f>
        <v>0</v>
      </c>
      <c r="Y302" s="32"/>
      <c r="Z302" s="32"/>
      <c r="AA302" s="32"/>
      <c r="AB302" s="32"/>
      <c r="AC302" s="32"/>
      <c r="AD302" s="32"/>
      <c r="AE302" s="32"/>
      <c r="AR302" s="159" t="s">
        <v>234</v>
      </c>
      <c r="AT302" s="159" t="s">
        <v>146</v>
      </c>
      <c r="AU302" s="159" t="s">
        <v>87</v>
      </c>
      <c r="AY302" s="17" t="s">
        <v>144</v>
      </c>
      <c r="BE302" s="160">
        <f>IF(O302="základní",K302,0)</f>
        <v>0</v>
      </c>
      <c r="BF302" s="160">
        <f>IF(O302="snížená",K302,0)</f>
        <v>0</v>
      </c>
      <c r="BG302" s="160">
        <f>IF(O302="zákl. přenesená",K302,0)</f>
        <v>0</v>
      </c>
      <c r="BH302" s="160">
        <f>IF(O302="sníž. přenesená",K302,0)</f>
        <v>0</v>
      </c>
      <c r="BI302" s="160">
        <f>IF(O302="nulová",K302,0)</f>
        <v>0</v>
      </c>
      <c r="BJ302" s="17" t="s">
        <v>83</v>
      </c>
      <c r="BK302" s="160">
        <f>ROUND(P302*H302,2)</f>
        <v>0</v>
      </c>
      <c r="BL302" s="17" t="s">
        <v>234</v>
      </c>
      <c r="BM302" s="159" t="s">
        <v>460</v>
      </c>
    </row>
    <row r="303" spans="1:65" s="2" customFormat="1" ht="39">
      <c r="A303" s="32"/>
      <c r="B303" s="33"/>
      <c r="C303" s="32"/>
      <c r="D303" s="161" t="s">
        <v>152</v>
      </c>
      <c r="E303" s="32"/>
      <c r="F303" s="162" t="s">
        <v>461</v>
      </c>
      <c r="G303" s="32"/>
      <c r="H303" s="32"/>
      <c r="I303" s="163"/>
      <c r="J303" s="163"/>
      <c r="K303" s="32"/>
      <c r="L303" s="32"/>
      <c r="M303" s="33"/>
      <c r="N303" s="164"/>
      <c r="O303" s="165"/>
      <c r="P303" s="58"/>
      <c r="Q303" s="58"/>
      <c r="R303" s="58"/>
      <c r="S303" s="58"/>
      <c r="T303" s="58"/>
      <c r="U303" s="58"/>
      <c r="V303" s="58"/>
      <c r="W303" s="58"/>
      <c r="X303" s="59"/>
      <c r="Y303" s="32"/>
      <c r="Z303" s="32"/>
      <c r="AA303" s="32"/>
      <c r="AB303" s="32"/>
      <c r="AC303" s="32"/>
      <c r="AD303" s="32"/>
      <c r="AE303" s="32"/>
      <c r="AT303" s="17" t="s">
        <v>152</v>
      </c>
      <c r="AU303" s="17" t="s">
        <v>87</v>
      </c>
    </row>
    <row r="304" spans="1:65" s="12" customFormat="1" ht="22.9" customHeight="1">
      <c r="B304" s="132"/>
      <c r="D304" s="133" t="s">
        <v>77</v>
      </c>
      <c r="E304" s="144" t="s">
        <v>462</v>
      </c>
      <c r="F304" s="144" t="s">
        <v>463</v>
      </c>
      <c r="I304" s="135"/>
      <c r="J304" s="135"/>
      <c r="K304" s="145">
        <f>BK304</f>
        <v>0</v>
      </c>
      <c r="M304" s="132"/>
      <c r="N304" s="137"/>
      <c r="O304" s="138"/>
      <c r="P304" s="138"/>
      <c r="Q304" s="139">
        <f>SUM(Q305:Q319)</f>
        <v>0</v>
      </c>
      <c r="R304" s="139">
        <f>SUM(R305:R319)</f>
        <v>0</v>
      </c>
      <c r="S304" s="138"/>
      <c r="T304" s="140">
        <f>SUM(T305:T319)</f>
        <v>0</v>
      </c>
      <c r="U304" s="138"/>
      <c r="V304" s="140">
        <f>SUM(V305:V319)</f>
        <v>0.129</v>
      </c>
      <c r="W304" s="138"/>
      <c r="X304" s="141">
        <f>SUM(X305:X319)</f>
        <v>0</v>
      </c>
      <c r="AR304" s="133" t="s">
        <v>87</v>
      </c>
      <c r="AT304" s="142" t="s">
        <v>77</v>
      </c>
      <c r="AU304" s="142" t="s">
        <v>83</v>
      </c>
      <c r="AY304" s="133" t="s">
        <v>144</v>
      </c>
      <c r="BK304" s="143">
        <f>SUM(BK305:BK319)</f>
        <v>0</v>
      </c>
    </row>
    <row r="305" spans="1:65" s="2" customFormat="1" ht="24.2" customHeight="1">
      <c r="A305" s="32"/>
      <c r="B305" s="146"/>
      <c r="C305" s="147" t="s">
        <v>464</v>
      </c>
      <c r="D305" s="147" t="s">
        <v>146</v>
      </c>
      <c r="E305" s="148" t="s">
        <v>465</v>
      </c>
      <c r="F305" s="149" t="s">
        <v>466</v>
      </c>
      <c r="G305" s="150" t="s">
        <v>182</v>
      </c>
      <c r="H305" s="151">
        <v>4</v>
      </c>
      <c r="I305" s="152"/>
      <c r="J305" s="152"/>
      <c r="K305" s="153">
        <f>ROUND(P305*H305,2)</f>
        <v>0</v>
      </c>
      <c r="L305" s="149" t="s">
        <v>150</v>
      </c>
      <c r="M305" s="33"/>
      <c r="N305" s="154" t="s">
        <v>1</v>
      </c>
      <c r="O305" s="155" t="s">
        <v>41</v>
      </c>
      <c r="P305" s="156">
        <f>I305+J305</f>
        <v>0</v>
      </c>
      <c r="Q305" s="156">
        <f>ROUND(I305*H305,2)</f>
        <v>0</v>
      </c>
      <c r="R305" s="156">
        <f>ROUND(J305*H305,2)</f>
        <v>0</v>
      </c>
      <c r="S305" s="58"/>
      <c r="T305" s="157">
        <f>S305*H305</f>
        <v>0</v>
      </c>
      <c r="U305" s="157">
        <v>0</v>
      </c>
      <c r="V305" s="157">
        <f>U305*H305</f>
        <v>0</v>
      </c>
      <c r="W305" s="157">
        <v>0</v>
      </c>
      <c r="X305" s="158">
        <f>W305*H305</f>
        <v>0</v>
      </c>
      <c r="Y305" s="32"/>
      <c r="Z305" s="32"/>
      <c r="AA305" s="32"/>
      <c r="AB305" s="32"/>
      <c r="AC305" s="32"/>
      <c r="AD305" s="32"/>
      <c r="AE305" s="32"/>
      <c r="AR305" s="159" t="s">
        <v>234</v>
      </c>
      <c r="AT305" s="159" t="s">
        <v>146</v>
      </c>
      <c r="AU305" s="159" t="s">
        <v>87</v>
      </c>
      <c r="AY305" s="17" t="s">
        <v>144</v>
      </c>
      <c r="BE305" s="160">
        <f>IF(O305="základní",K305,0)</f>
        <v>0</v>
      </c>
      <c r="BF305" s="160">
        <f>IF(O305="snížená",K305,0)</f>
        <v>0</v>
      </c>
      <c r="BG305" s="160">
        <f>IF(O305="zákl. přenesená",K305,0)</f>
        <v>0</v>
      </c>
      <c r="BH305" s="160">
        <f>IF(O305="sníž. přenesená",K305,0)</f>
        <v>0</v>
      </c>
      <c r="BI305" s="160">
        <f>IF(O305="nulová",K305,0)</f>
        <v>0</v>
      </c>
      <c r="BJ305" s="17" t="s">
        <v>83</v>
      </c>
      <c r="BK305" s="160">
        <f>ROUND(P305*H305,2)</f>
        <v>0</v>
      </c>
      <c r="BL305" s="17" t="s">
        <v>234</v>
      </c>
      <c r="BM305" s="159" t="s">
        <v>467</v>
      </c>
    </row>
    <row r="306" spans="1:65" s="2" customFormat="1" ht="29.25">
      <c r="A306" s="32"/>
      <c r="B306" s="33"/>
      <c r="C306" s="32"/>
      <c r="D306" s="161" t="s">
        <v>152</v>
      </c>
      <c r="E306" s="32"/>
      <c r="F306" s="162" t="s">
        <v>468</v>
      </c>
      <c r="G306" s="32"/>
      <c r="H306" s="32"/>
      <c r="I306" s="163"/>
      <c r="J306" s="163"/>
      <c r="K306" s="32"/>
      <c r="L306" s="32"/>
      <c r="M306" s="33"/>
      <c r="N306" s="164"/>
      <c r="O306" s="165"/>
      <c r="P306" s="58"/>
      <c r="Q306" s="58"/>
      <c r="R306" s="58"/>
      <c r="S306" s="58"/>
      <c r="T306" s="58"/>
      <c r="U306" s="58"/>
      <c r="V306" s="58"/>
      <c r="W306" s="58"/>
      <c r="X306" s="59"/>
      <c r="Y306" s="32"/>
      <c r="Z306" s="32"/>
      <c r="AA306" s="32"/>
      <c r="AB306" s="32"/>
      <c r="AC306" s="32"/>
      <c r="AD306" s="32"/>
      <c r="AE306" s="32"/>
      <c r="AT306" s="17" t="s">
        <v>152</v>
      </c>
      <c r="AU306" s="17" t="s">
        <v>87</v>
      </c>
    </row>
    <row r="307" spans="1:65" s="2" customFormat="1" ht="62.65" customHeight="1">
      <c r="A307" s="32"/>
      <c r="B307" s="146"/>
      <c r="C307" s="182" t="s">
        <v>469</v>
      </c>
      <c r="D307" s="182" t="s">
        <v>206</v>
      </c>
      <c r="E307" s="183" t="s">
        <v>470</v>
      </c>
      <c r="F307" s="184" t="s">
        <v>471</v>
      </c>
      <c r="G307" s="185" t="s">
        <v>182</v>
      </c>
      <c r="H307" s="186">
        <v>1</v>
      </c>
      <c r="I307" s="187"/>
      <c r="J307" s="188"/>
      <c r="K307" s="189">
        <f>ROUND(P307*H307,2)</f>
        <v>0</v>
      </c>
      <c r="L307" s="184" t="s">
        <v>1</v>
      </c>
      <c r="M307" s="190"/>
      <c r="N307" s="191" t="s">
        <v>1</v>
      </c>
      <c r="O307" s="155" t="s">
        <v>41</v>
      </c>
      <c r="P307" s="156">
        <f>I307+J307</f>
        <v>0</v>
      </c>
      <c r="Q307" s="156">
        <f>ROUND(I307*H307,2)</f>
        <v>0</v>
      </c>
      <c r="R307" s="156">
        <f>ROUND(J307*H307,2)</f>
        <v>0</v>
      </c>
      <c r="S307" s="58"/>
      <c r="T307" s="157">
        <f>S307*H307</f>
        <v>0</v>
      </c>
      <c r="U307" s="157">
        <v>3.3000000000000002E-2</v>
      </c>
      <c r="V307" s="157">
        <f>U307*H307</f>
        <v>3.3000000000000002E-2</v>
      </c>
      <c r="W307" s="157">
        <v>0</v>
      </c>
      <c r="X307" s="158">
        <f>W307*H307</f>
        <v>0</v>
      </c>
      <c r="Y307" s="32"/>
      <c r="Z307" s="32"/>
      <c r="AA307" s="32"/>
      <c r="AB307" s="32"/>
      <c r="AC307" s="32"/>
      <c r="AD307" s="32"/>
      <c r="AE307" s="32"/>
      <c r="AR307" s="159" t="s">
        <v>323</v>
      </c>
      <c r="AT307" s="159" t="s">
        <v>206</v>
      </c>
      <c r="AU307" s="159" t="s">
        <v>87</v>
      </c>
      <c r="AY307" s="17" t="s">
        <v>144</v>
      </c>
      <c r="BE307" s="160">
        <f>IF(O307="základní",K307,0)</f>
        <v>0</v>
      </c>
      <c r="BF307" s="160">
        <f>IF(O307="snížená",K307,0)</f>
        <v>0</v>
      </c>
      <c r="BG307" s="160">
        <f>IF(O307="zákl. přenesená",K307,0)</f>
        <v>0</v>
      </c>
      <c r="BH307" s="160">
        <f>IF(O307="sníž. přenesená",K307,0)</f>
        <v>0</v>
      </c>
      <c r="BI307" s="160">
        <f>IF(O307="nulová",K307,0)</f>
        <v>0</v>
      </c>
      <c r="BJ307" s="17" t="s">
        <v>83</v>
      </c>
      <c r="BK307" s="160">
        <f>ROUND(P307*H307,2)</f>
        <v>0</v>
      </c>
      <c r="BL307" s="17" t="s">
        <v>234</v>
      </c>
      <c r="BM307" s="159" t="s">
        <v>472</v>
      </c>
    </row>
    <row r="308" spans="1:65" s="2" customFormat="1" ht="39">
      <c r="A308" s="32"/>
      <c r="B308" s="33"/>
      <c r="C308" s="32"/>
      <c r="D308" s="161" t="s">
        <v>152</v>
      </c>
      <c r="E308" s="32"/>
      <c r="F308" s="162" t="s">
        <v>473</v>
      </c>
      <c r="G308" s="32"/>
      <c r="H308" s="32"/>
      <c r="I308" s="163"/>
      <c r="J308" s="163"/>
      <c r="K308" s="32"/>
      <c r="L308" s="32"/>
      <c r="M308" s="33"/>
      <c r="N308" s="164"/>
      <c r="O308" s="165"/>
      <c r="P308" s="58"/>
      <c r="Q308" s="58"/>
      <c r="R308" s="58"/>
      <c r="S308" s="58"/>
      <c r="T308" s="58"/>
      <c r="U308" s="58"/>
      <c r="V308" s="58"/>
      <c r="W308" s="58"/>
      <c r="X308" s="59"/>
      <c r="Y308" s="32"/>
      <c r="Z308" s="32"/>
      <c r="AA308" s="32"/>
      <c r="AB308" s="32"/>
      <c r="AC308" s="32"/>
      <c r="AD308" s="32"/>
      <c r="AE308" s="32"/>
      <c r="AT308" s="17" t="s">
        <v>152</v>
      </c>
      <c r="AU308" s="17" t="s">
        <v>87</v>
      </c>
    </row>
    <row r="309" spans="1:65" s="2" customFormat="1" ht="62.65" customHeight="1">
      <c r="A309" s="32"/>
      <c r="B309" s="146"/>
      <c r="C309" s="182" t="s">
        <v>474</v>
      </c>
      <c r="D309" s="182" t="s">
        <v>206</v>
      </c>
      <c r="E309" s="183" t="s">
        <v>475</v>
      </c>
      <c r="F309" s="184" t="s">
        <v>476</v>
      </c>
      <c r="G309" s="185" t="s">
        <v>182</v>
      </c>
      <c r="H309" s="186">
        <v>1</v>
      </c>
      <c r="I309" s="187"/>
      <c r="J309" s="188"/>
      <c r="K309" s="189">
        <f>ROUND(P309*H309,2)</f>
        <v>0</v>
      </c>
      <c r="L309" s="184" t="s">
        <v>1</v>
      </c>
      <c r="M309" s="190"/>
      <c r="N309" s="191" t="s">
        <v>1</v>
      </c>
      <c r="O309" s="155" t="s">
        <v>41</v>
      </c>
      <c r="P309" s="156">
        <f>I309+J309</f>
        <v>0</v>
      </c>
      <c r="Q309" s="156">
        <f>ROUND(I309*H309,2)</f>
        <v>0</v>
      </c>
      <c r="R309" s="156">
        <f>ROUND(J309*H309,2)</f>
        <v>0</v>
      </c>
      <c r="S309" s="58"/>
      <c r="T309" s="157">
        <f>S309*H309</f>
        <v>0</v>
      </c>
      <c r="U309" s="157">
        <v>3.7999999999999999E-2</v>
      </c>
      <c r="V309" s="157">
        <f>U309*H309</f>
        <v>3.7999999999999999E-2</v>
      </c>
      <c r="W309" s="157">
        <v>0</v>
      </c>
      <c r="X309" s="158">
        <f>W309*H309</f>
        <v>0</v>
      </c>
      <c r="Y309" s="32"/>
      <c r="Z309" s="32"/>
      <c r="AA309" s="32"/>
      <c r="AB309" s="32"/>
      <c r="AC309" s="32"/>
      <c r="AD309" s="32"/>
      <c r="AE309" s="32"/>
      <c r="AR309" s="159" t="s">
        <v>323</v>
      </c>
      <c r="AT309" s="159" t="s">
        <v>206</v>
      </c>
      <c r="AU309" s="159" t="s">
        <v>87</v>
      </c>
      <c r="AY309" s="17" t="s">
        <v>144</v>
      </c>
      <c r="BE309" s="160">
        <f>IF(O309="základní",K309,0)</f>
        <v>0</v>
      </c>
      <c r="BF309" s="160">
        <f>IF(O309="snížená",K309,0)</f>
        <v>0</v>
      </c>
      <c r="BG309" s="160">
        <f>IF(O309="zákl. přenesená",K309,0)</f>
        <v>0</v>
      </c>
      <c r="BH309" s="160">
        <f>IF(O309="sníž. přenesená",K309,0)</f>
        <v>0</v>
      </c>
      <c r="BI309" s="160">
        <f>IF(O309="nulová",K309,0)</f>
        <v>0</v>
      </c>
      <c r="BJ309" s="17" t="s">
        <v>83</v>
      </c>
      <c r="BK309" s="160">
        <f>ROUND(P309*H309,2)</f>
        <v>0</v>
      </c>
      <c r="BL309" s="17" t="s">
        <v>234</v>
      </c>
      <c r="BM309" s="159" t="s">
        <v>477</v>
      </c>
    </row>
    <row r="310" spans="1:65" s="2" customFormat="1" ht="39">
      <c r="A310" s="32"/>
      <c r="B310" s="33"/>
      <c r="C310" s="32"/>
      <c r="D310" s="161" t="s">
        <v>152</v>
      </c>
      <c r="E310" s="32"/>
      <c r="F310" s="162" t="s">
        <v>476</v>
      </c>
      <c r="G310" s="32"/>
      <c r="H310" s="32"/>
      <c r="I310" s="163"/>
      <c r="J310" s="163"/>
      <c r="K310" s="32"/>
      <c r="L310" s="32"/>
      <c r="M310" s="33"/>
      <c r="N310" s="164"/>
      <c r="O310" s="165"/>
      <c r="P310" s="58"/>
      <c r="Q310" s="58"/>
      <c r="R310" s="58"/>
      <c r="S310" s="58"/>
      <c r="T310" s="58"/>
      <c r="U310" s="58"/>
      <c r="V310" s="58"/>
      <c r="W310" s="58"/>
      <c r="X310" s="59"/>
      <c r="Y310" s="32"/>
      <c r="Z310" s="32"/>
      <c r="AA310" s="32"/>
      <c r="AB310" s="32"/>
      <c r="AC310" s="32"/>
      <c r="AD310" s="32"/>
      <c r="AE310" s="32"/>
      <c r="AT310" s="17" t="s">
        <v>152</v>
      </c>
      <c r="AU310" s="17" t="s">
        <v>87</v>
      </c>
    </row>
    <row r="311" spans="1:65" s="2" customFormat="1" ht="24.2" customHeight="1">
      <c r="A311" s="32"/>
      <c r="B311" s="146"/>
      <c r="C311" s="182" t="s">
        <v>478</v>
      </c>
      <c r="D311" s="182" t="s">
        <v>206</v>
      </c>
      <c r="E311" s="183" t="s">
        <v>479</v>
      </c>
      <c r="F311" s="184" t="s">
        <v>480</v>
      </c>
      <c r="G311" s="185" t="s">
        <v>182</v>
      </c>
      <c r="H311" s="186">
        <v>2</v>
      </c>
      <c r="I311" s="187"/>
      <c r="J311" s="188"/>
      <c r="K311" s="189">
        <f>ROUND(P311*H311,2)</f>
        <v>0</v>
      </c>
      <c r="L311" s="184" t="s">
        <v>1</v>
      </c>
      <c r="M311" s="190"/>
      <c r="N311" s="191" t="s">
        <v>1</v>
      </c>
      <c r="O311" s="155" t="s">
        <v>41</v>
      </c>
      <c r="P311" s="156">
        <f>I311+J311</f>
        <v>0</v>
      </c>
      <c r="Q311" s="156">
        <f>ROUND(I311*H311,2)</f>
        <v>0</v>
      </c>
      <c r="R311" s="156">
        <f>ROUND(J311*H311,2)</f>
        <v>0</v>
      </c>
      <c r="S311" s="58"/>
      <c r="T311" s="157">
        <f>S311*H311</f>
        <v>0</v>
      </c>
      <c r="U311" s="157">
        <v>1.6E-2</v>
      </c>
      <c r="V311" s="157">
        <f>U311*H311</f>
        <v>3.2000000000000001E-2</v>
      </c>
      <c r="W311" s="157">
        <v>0</v>
      </c>
      <c r="X311" s="158">
        <f>W311*H311</f>
        <v>0</v>
      </c>
      <c r="Y311" s="32"/>
      <c r="Z311" s="32"/>
      <c r="AA311" s="32"/>
      <c r="AB311" s="32"/>
      <c r="AC311" s="32"/>
      <c r="AD311" s="32"/>
      <c r="AE311" s="32"/>
      <c r="AR311" s="159" t="s">
        <v>323</v>
      </c>
      <c r="AT311" s="159" t="s">
        <v>206</v>
      </c>
      <c r="AU311" s="159" t="s">
        <v>87</v>
      </c>
      <c r="AY311" s="17" t="s">
        <v>144</v>
      </c>
      <c r="BE311" s="160">
        <f>IF(O311="základní",K311,0)</f>
        <v>0</v>
      </c>
      <c r="BF311" s="160">
        <f>IF(O311="snížená",K311,0)</f>
        <v>0</v>
      </c>
      <c r="BG311" s="160">
        <f>IF(O311="zákl. přenesená",K311,0)</f>
        <v>0</v>
      </c>
      <c r="BH311" s="160">
        <f>IF(O311="sníž. přenesená",K311,0)</f>
        <v>0</v>
      </c>
      <c r="BI311" s="160">
        <f>IF(O311="nulová",K311,0)</f>
        <v>0</v>
      </c>
      <c r="BJ311" s="17" t="s">
        <v>83</v>
      </c>
      <c r="BK311" s="160">
        <f>ROUND(P311*H311,2)</f>
        <v>0</v>
      </c>
      <c r="BL311" s="17" t="s">
        <v>234</v>
      </c>
      <c r="BM311" s="159" t="s">
        <v>481</v>
      </c>
    </row>
    <row r="312" spans="1:65" s="2" customFormat="1" ht="11.25">
      <c r="A312" s="32"/>
      <c r="B312" s="33"/>
      <c r="C312" s="32"/>
      <c r="D312" s="161" t="s">
        <v>152</v>
      </c>
      <c r="E312" s="32"/>
      <c r="F312" s="162" t="s">
        <v>480</v>
      </c>
      <c r="G312" s="32"/>
      <c r="H312" s="32"/>
      <c r="I312" s="163"/>
      <c r="J312" s="163"/>
      <c r="K312" s="32"/>
      <c r="L312" s="32"/>
      <c r="M312" s="33"/>
      <c r="N312" s="164"/>
      <c r="O312" s="165"/>
      <c r="P312" s="58"/>
      <c r="Q312" s="58"/>
      <c r="R312" s="58"/>
      <c r="S312" s="58"/>
      <c r="T312" s="58"/>
      <c r="U312" s="58"/>
      <c r="V312" s="58"/>
      <c r="W312" s="58"/>
      <c r="X312" s="59"/>
      <c r="Y312" s="32"/>
      <c r="Z312" s="32"/>
      <c r="AA312" s="32"/>
      <c r="AB312" s="32"/>
      <c r="AC312" s="32"/>
      <c r="AD312" s="32"/>
      <c r="AE312" s="32"/>
      <c r="AT312" s="17" t="s">
        <v>152</v>
      </c>
      <c r="AU312" s="17" t="s">
        <v>87</v>
      </c>
    </row>
    <row r="313" spans="1:65" s="2" customFormat="1" ht="24.2" customHeight="1">
      <c r="A313" s="32"/>
      <c r="B313" s="146"/>
      <c r="C313" s="182" t="s">
        <v>482</v>
      </c>
      <c r="D313" s="182" t="s">
        <v>206</v>
      </c>
      <c r="E313" s="183" t="s">
        <v>483</v>
      </c>
      <c r="F313" s="184" t="s">
        <v>484</v>
      </c>
      <c r="G313" s="185" t="s">
        <v>182</v>
      </c>
      <c r="H313" s="186">
        <v>2</v>
      </c>
      <c r="I313" s="187"/>
      <c r="J313" s="188"/>
      <c r="K313" s="189">
        <f>ROUND(P313*H313,2)</f>
        <v>0</v>
      </c>
      <c r="L313" s="184" t="s">
        <v>1</v>
      </c>
      <c r="M313" s="190"/>
      <c r="N313" s="191" t="s">
        <v>1</v>
      </c>
      <c r="O313" s="155" t="s">
        <v>41</v>
      </c>
      <c r="P313" s="156">
        <f>I313+J313</f>
        <v>0</v>
      </c>
      <c r="Q313" s="156">
        <f>ROUND(I313*H313,2)</f>
        <v>0</v>
      </c>
      <c r="R313" s="156">
        <f>ROUND(J313*H313,2)</f>
        <v>0</v>
      </c>
      <c r="S313" s="58"/>
      <c r="T313" s="157">
        <f>S313*H313</f>
        <v>0</v>
      </c>
      <c r="U313" s="157">
        <v>7.0000000000000001E-3</v>
      </c>
      <c r="V313" s="157">
        <f>U313*H313</f>
        <v>1.4E-2</v>
      </c>
      <c r="W313" s="157">
        <v>0</v>
      </c>
      <c r="X313" s="158">
        <f>W313*H313</f>
        <v>0</v>
      </c>
      <c r="Y313" s="32"/>
      <c r="Z313" s="32"/>
      <c r="AA313" s="32"/>
      <c r="AB313" s="32"/>
      <c r="AC313" s="32"/>
      <c r="AD313" s="32"/>
      <c r="AE313" s="32"/>
      <c r="AR313" s="159" t="s">
        <v>323</v>
      </c>
      <c r="AT313" s="159" t="s">
        <v>206</v>
      </c>
      <c r="AU313" s="159" t="s">
        <v>87</v>
      </c>
      <c r="AY313" s="17" t="s">
        <v>144</v>
      </c>
      <c r="BE313" s="160">
        <f>IF(O313="základní",K313,0)</f>
        <v>0</v>
      </c>
      <c r="BF313" s="160">
        <f>IF(O313="snížená",K313,0)</f>
        <v>0</v>
      </c>
      <c r="BG313" s="160">
        <f>IF(O313="zákl. přenesená",K313,0)</f>
        <v>0</v>
      </c>
      <c r="BH313" s="160">
        <f>IF(O313="sníž. přenesená",K313,0)</f>
        <v>0</v>
      </c>
      <c r="BI313" s="160">
        <f>IF(O313="nulová",K313,0)</f>
        <v>0</v>
      </c>
      <c r="BJ313" s="17" t="s">
        <v>83</v>
      </c>
      <c r="BK313" s="160">
        <f>ROUND(P313*H313,2)</f>
        <v>0</v>
      </c>
      <c r="BL313" s="17" t="s">
        <v>234</v>
      </c>
      <c r="BM313" s="159" t="s">
        <v>485</v>
      </c>
    </row>
    <row r="314" spans="1:65" s="2" customFormat="1" ht="29.25">
      <c r="A314" s="32"/>
      <c r="B314" s="33"/>
      <c r="C314" s="32"/>
      <c r="D314" s="161" t="s">
        <v>152</v>
      </c>
      <c r="E314" s="32"/>
      <c r="F314" s="162" t="s">
        <v>486</v>
      </c>
      <c r="G314" s="32"/>
      <c r="H314" s="32"/>
      <c r="I314" s="163"/>
      <c r="J314" s="163"/>
      <c r="K314" s="32"/>
      <c r="L314" s="32"/>
      <c r="M314" s="33"/>
      <c r="N314" s="164"/>
      <c r="O314" s="165"/>
      <c r="P314" s="58"/>
      <c r="Q314" s="58"/>
      <c r="R314" s="58"/>
      <c r="S314" s="58"/>
      <c r="T314" s="58"/>
      <c r="U314" s="58"/>
      <c r="V314" s="58"/>
      <c r="W314" s="58"/>
      <c r="X314" s="59"/>
      <c r="Y314" s="32"/>
      <c r="Z314" s="32"/>
      <c r="AA314" s="32"/>
      <c r="AB314" s="32"/>
      <c r="AC314" s="32"/>
      <c r="AD314" s="32"/>
      <c r="AE314" s="32"/>
      <c r="AT314" s="17" t="s">
        <v>152</v>
      </c>
      <c r="AU314" s="17" t="s">
        <v>87</v>
      </c>
    </row>
    <row r="315" spans="1:65" s="2" customFormat="1" ht="55.5" customHeight="1">
      <c r="A315" s="32"/>
      <c r="B315" s="146"/>
      <c r="C315" s="182" t="s">
        <v>487</v>
      </c>
      <c r="D315" s="182" t="s">
        <v>206</v>
      </c>
      <c r="E315" s="183" t="s">
        <v>488</v>
      </c>
      <c r="F315" s="184" t="s">
        <v>489</v>
      </c>
      <c r="G315" s="185" t="s">
        <v>182</v>
      </c>
      <c r="H315" s="186">
        <v>4</v>
      </c>
      <c r="I315" s="187"/>
      <c r="J315" s="188"/>
      <c r="K315" s="189">
        <f>ROUND(P315*H315,2)</f>
        <v>0</v>
      </c>
      <c r="L315" s="184" t="s">
        <v>1</v>
      </c>
      <c r="M315" s="190"/>
      <c r="N315" s="191" t="s">
        <v>1</v>
      </c>
      <c r="O315" s="155" t="s">
        <v>41</v>
      </c>
      <c r="P315" s="156">
        <f>I315+J315</f>
        <v>0</v>
      </c>
      <c r="Q315" s="156">
        <f>ROUND(I315*H315,2)</f>
        <v>0</v>
      </c>
      <c r="R315" s="156">
        <f>ROUND(J315*H315,2)</f>
        <v>0</v>
      </c>
      <c r="S315" s="58"/>
      <c r="T315" s="157">
        <f>S315*H315</f>
        <v>0</v>
      </c>
      <c r="U315" s="157">
        <v>3.0000000000000001E-3</v>
      </c>
      <c r="V315" s="157">
        <f>U315*H315</f>
        <v>1.2E-2</v>
      </c>
      <c r="W315" s="157">
        <v>0</v>
      </c>
      <c r="X315" s="158">
        <f>W315*H315</f>
        <v>0</v>
      </c>
      <c r="Y315" s="32"/>
      <c r="Z315" s="32"/>
      <c r="AA315" s="32"/>
      <c r="AB315" s="32"/>
      <c r="AC315" s="32"/>
      <c r="AD315" s="32"/>
      <c r="AE315" s="32"/>
      <c r="AR315" s="159" t="s">
        <v>323</v>
      </c>
      <c r="AT315" s="159" t="s">
        <v>206</v>
      </c>
      <c r="AU315" s="159" t="s">
        <v>87</v>
      </c>
      <c r="AY315" s="17" t="s">
        <v>144</v>
      </c>
      <c r="BE315" s="160">
        <f>IF(O315="základní",K315,0)</f>
        <v>0</v>
      </c>
      <c r="BF315" s="160">
        <f>IF(O315="snížená",K315,0)</f>
        <v>0</v>
      </c>
      <c r="BG315" s="160">
        <f>IF(O315="zákl. přenesená",K315,0)</f>
        <v>0</v>
      </c>
      <c r="BH315" s="160">
        <f>IF(O315="sníž. přenesená",K315,0)</f>
        <v>0</v>
      </c>
      <c r="BI315" s="160">
        <f>IF(O315="nulová",K315,0)</f>
        <v>0</v>
      </c>
      <c r="BJ315" s="17" t="s">
        <v>83</v>
      </c>
      <c r="BK315" s="160">
        <f>ROUND(P315*H315,2)</f>
        <v>0</v>
      </c>
      <c r="BL315" s="17" t="s">
        <v>234</v>
      </c>
      <c r="BM315" s="159" t="s">
        <v>490</v>
      </c>
    </row>
    <row r="316" spans="1:65" s="2" customFormat="1" ht="39">
      <c r="A316" s="32"/>
      <c r="B316" s="33"/>
      <c r="C316" s="32"/>
      <c r="D316" s="161" t="s">
        <v>152</v>
      </c>
      <c r="E316" s="32"/>
      <c r="F316" s="162" t="s">
        <v>491</v>
      </c>
      <c r="G316" s="32"/>
      <c r="H316" s="32"/>
      <c r="I316" s="163"/>
      <c r="J316" s="163"/>
      <c r="K316" s="32"/>
      <c r="L316" s="32"/>
      <c r="M316" s="33"/>
      <c r="N316" s="164"/>
      <c r="O316" s="165"/>
      <c r="P316" s="58"/>
      <c r="Q316" s="58"/>
      <c r="R316" s="58"/>
      <c r="S316" s="58"/>
      <c r="T316" s="58"/>
      <c r="U316" s="58"/>
      <c r="V316" s="58"/>
      <c r="W316" s="58"/>
      <c r="X316" s="59"/>
      <c r="Y316" s="32"/>
      <c r="Z316" s="32"/>
      <c r="AA316" s="32"/>
      <c r="AB316" s="32"/>
      <c r="AC316" s="32"/>
      <c r="AD316" s="32"/>
      <c r="AE316" s="32"/>
      <c r="AT316" s="17" t="s">
        <v>152</v>
      </c>
      <c r="AU316" s="17" t="s">
        <v>87</v>
      </c>
    </row>
    <row r="317" spans="1:65" s="13" customFormat="1" ht="11.25">
      <c r="B317" s="166"/>
      <c r="D317" s="161" t="s">
        <v>154</v>
      </c>
      <c r="E317" s="167" t="s">
        <v>1</v>
      </c>
      <c r="F317" s="168" t="s">
        <v>190</v>
      </c>
      <c r="H317" s="169">
        <v>8</v>
      </c>
      <c r="I317" s="170"/>
      <c r="J317" s="170"/>
      <c r="M317" s="166"/>
      <c r="N317" s="171"/>
      <c r="O317" s="172"/>
      <c r="P317" s="172"/>
      <c r="Q317" s="172"/>
      <c r="R317" s="172"/>
      <c r="S317" s="172"/>
      <c r="T317" s="172"/>
      <c r="U317" s="172"/>
      <c r="V317" s="172"/>
      <c r="W317" s="172"/>
      <c r="X317" s="173"/>
      <c r="AT317" s="167" t="s">
        <v>154</v>
      </c>
      <c r="AU317" s="167" t="s">
        <v>87</v>
      </c>
      <c r="AV317" s="13" t="s">
        <v>87</v>
      </c>
      <c r="AW317" s="13" t="s">
        <v>4</v>
      </c>
      <c r="AX317" s="13" t="s">
        <v>83</v>
      </c>
      <c r="AY317" s="167" t="s">
        <v>144</v>
      </c>
    </row>
    <row r="318" spans="1:65" s="2" customFormat="1" ht="24.2" customHeight="1">
      <c r="A318" s="32"/>
      <c r="B318" s="146"/>
      <c r="C318" s="147" t="s">
        <v>492</v>
      </c>
      <c r="D318" s="147" t="s">
        <v>146</v>
      </c>
      <c r="E318" s="148" t="s">
        <v>493</v>
      </c>
      <c r="F318" s="149" t="s">
        <v>494</v>
      </c>
      <c r="G318" s="150" t="s">
        <v>149</v>
      </c>
      <c r="H318" s="151">
        <v>0.183</v>
      </c>
      <c r="I318" s="152"/>
      <c r="J318" s="152"/>
      <c r="K318" s="153">
        <f>ROUND(P318*H318,2)</f>
        <v>0</v>
      </c>
      <c r="L318" s="149" t="s">
        <v>150</v>
      </c>
      <c r="M318" s="33"/>
      <c r="N318" s="154" t="s">
        <v>1</v>
      </c>
      <c r="O318" s="155" t="s">
        <v>41</v>
      </c>
      <c r="P318" s="156">
        <f>I318+J318</f>
        <v>0</v>
      </c>
      <c r="Q318" s="156">
        <f>ROUND(I318*H318,2)</f>
        <v>0</v>
      </c>
      <c r="R318" s="156">
        <f>ROUND(J318*H318,2)</f>
        <v>0</v>
      </c>
      <c r="S318" s="58"/>
      <c r="T318" s="157">
        <f>S318*H318</f>
        <v>0</v>
      </c>
      <c r="U318" s="157">
        <v>0</v>
      </c>
      <c r="V318" s="157">
        <f>U318*H318</f>
        <v>0</v>
      </c>
      <c r="W318" s="157">
        <v>0</v>
      </c>
      <c r="X318" s="158">
        <f>W318*H318</f>
        <v>0</v>
      </c>
      <c r="Y318" s="32"/>
      <c r="Z318" s="32"/>
      <c r="AA318" s="32"/>
      <c r="AB318" s="32"/>
      <c r="AC318" s="32"/>
      <c r="AD318" s="32"/>
      <c r="AE318" s="32"/>
      <c r="AR318" s="159" t="s">
        <v>234</v>
      </c>
      <c r="AT318" s="159" t="s">
        <v>146</v>
      </c>
      <c r="AU318" s="159" t="s">
        <v>87</v>
      </c>
      <c r="AY318" s="17" t="s">
        <v>144</v>
      </c>
      <c r="BE318" s="160">
        <f>IF(O318="základní",K318,0)</f>
        <v>0</v>
      </c>
      <c r="BF318" s="160">
        <f>IF(O318="snížená",K318,0)</f>
        <v>0</v>
      </c>
      <c r="BG318" s="160">
        <f>IF(O318="zákl. přenesená",K318,0)</f>
        <v>0</v>
      </c>
      <c r="BH318" s="160">
        <f>IF(O318="sníž. přenesená",K318,0)</f>
        <v>0</v>
      </c>
      <c r="BI318" s="160">
        <f>IF(O318="nulová",K318,0)</f>
        <v>0</v>
      </c>
      <c r="BJ318" s="17" t="s">
        <v>83</v>
      </c>
      <c r="BK318" s="160">
        <f>ROUND(P318*H318,2)</f>
        <v>0</v>
      </c>
      <c r="BL318" s="17" t="s">
        <v>234</v>
      </c>
      <c r="BM318" s="159" t="s">
        <v>495</v>
      </c>
    </row>
    <row r="319" spans="1:65" s="2" customFormat="1" ht="29.25">
      <c r="A319" s="32"/>
      <c r="B319" s="33"/>
      <c r="C319" s="32"/>
      <c r="D319" s="161" t="s">
        <v>152</v>
      </c>
      <c r="E319" s="32"/>
      <c r="F319" s="162" t="s">
        <v>496</v>
      </c>
      <c r="G319" s="32"/>
      <c r="H319" s="32"/>
      <c r="I319" s="163"/>
      <c r="J319" s="163"/>
      <c r="K319" s="32"/>
      <c r="L319" s="32"/>
      <c r="M319" s="33"/>
      <c r="N319" s="164"/>
      <c r="O319" s="165"/>
      <c r="P319" s="58"/>
      <c r="Q319" s="58"/>
      <c r="R319" s="58"/>
      <c r="S319" s="58"/>
      <c r="T319" s="58"/>
      <c r="U319" s="58"/>
      <c r="V319" s="58"/>
      <c r="W319" s="58"/>
      <c r="X319" s="59"/>
      <c r="Y319" s="32"/>
      <c r="Z319" s="32"/>
      <c r="AA319" s="32"/>
      <c r="AB319" s="32"/>
      <c r="AC319" s="32"/>
      <c r="AD319" s="32"/>
      <c r="AE319" s="32"/>
      <c r="AT319" s="17" t="s">
        <v>152</v>
      </c>
      <c r="AU319" s="17" t="s">
        <v>87</v>
      </c>
    </row>
    <row r="320" spans="1:65" s="12" customFormat="1" ht="22.9" customHeight="1">
      <c r="B320" s="132"/>
      <c r="D320" s="133" t="s">
        <v>77</v>
      </c>
      <c r="E320" s="144" t="s">
        <v>497</v>
      </c>
      <c r="F320" s="144" t="s">
        <v>498</v>
      </c>
      <c r="I320" s="135"/>
      <c r="J320" s="135"/>
      <c r="K320" s="145">
        <f>BK320</f>
        <v>0</v>
      </c>
      <c r="M320" s="132"/>
      <c r="N320" s="137"/>
      <c r="O320" s="138"/>
      <c r="P320" s="138"/>
      <c r="Q320" s="139">
        <f>SUM(Q321:Q343)</f>
        <v>0</v>
      </c>
      <c r="R320" s="139">
        <f>SUM(R321:R343)</f>
        <v>0</v>
      </c>
      <c r="S320" s="138"/>
      <c r="T320" s="140">
        <f>SUM(T321:T343)</f>
        <v>0</v>
      </c>
      <c r="U320" s="138"/>
      <c r="V320" s="140">
        <f>SUM(V321:V343)</f>
        <v>5.2069046100000002E-2</v>
      </c>
      <c r="W320" s="138"/>
      <c r="X320" s="141">
        <f>SUM(X321:X343)</f>
        <v>3.4249999999999996E-2</v>
      </c>
      <c r="AR320" s="133" t="s">
        <v>87</v>
      </c>
      <c r="AT320" s="142" t="s">
        <v>77</v>
      </c>
      <c r="AU320" s="142" t="s">
        <v>83</v>
      </c>
      <c r="AY320" s="133" t="s">
        <v>144</v>
      </c>
      <c r="BK320" s="143">
        <f>SUM(BK321:BK343)</f>
        <v>0</v>
      </c>
    </row>
    <row r="321" spans="1:65" s="2" customFormat="1" ht="24">
      <c r="A321" s="32"/>
      <c r="B321" s="146"/>
      <c r="C321" s="147" t="s">
        <v>499</v>
      </c>
      <c r="D321" s="147" t="s">
        <v>146</v>
      </c>
      <c r="E321" s="148" t="s">
        <v>500</v>
      </c>
      <c r="F321" s="149" t="s">
        <v>501</v>
      </c>
      <c r="G321" s="150" t="s">
        <v>158</v>
      </c>
      <c r="H321" s="151">
        <v>13.7</v>
      </c>
      <c r="I321" s="152"/>
      <c r="J321" s="152"/>
      <c r="K321" s="153">
        <f>ROUND(P321*H321,2)</f>
        <v>0</v>
      </c>
      <c r="L321" s="149" t="s">
        <v>150</v>
      </c>
      <c r="M321" s="33"/>
      <c r="N321" s="154" t="s">
        <v>1</v>
      </c>
      <c r="O321" s="155" t="s">
        <v>41</v>
      </c>
      <c r="P321" s="156">
        <f>I321+J321</f>
        <v>0</v>
      </c>
      <c r="Q321" s="156">
        <f>ROUND(I321*H321,2)</f>
        <v>0</v>
      </c>
      <c r="R321" s="156">
        <f>ROUND(J321*H321,2)</f>
        <v>0</v>
      </c>
      <c r="S321" s="58"/>
      <c r="T321" s="157">
        <f>S321*H321</f>
        <v>0</v>
      </c>
      <c r="U321" s="157">
        <v>7.6799999999999999E-7</v>
      </c>
      <c r="V321" s="157">
        <f>U321*H321</f>
        <v>1.0521599999999999E-5</v>
      </c>
      <c r="W321" s="157">
        <v>0</v>
      </c>
      <c r="X321" s="158">
        <f>W321*H321</f>
        <v>0</v>
      </c>
      <c r="Y321" s="32"/>
      <c r="Z321" s="32"/>
      <c r="AA321" s="32"/>
      <c r="AB321" s="32"/>
      <c r="AC321" s="32"/>
      <c r="AD321" s="32"/>
      <c r="AE321" s="32"/>
      <c r="AR321" s="159" t="s">
        <v>234</v>
      </c>
      <c r="AT321" s="159" t="s">
        <v>146</v>
      </c>
      <c r="AU321" s="159" t="s">
        <v>87</v>
      </c>
      <c r="AY321" s="17" t="s">
        <v>144</v>
      </c>
      <c r="BE321" s="160">
        <f>IF(O321="základní",K321,0)</f>
        <v>0</v>
      </c>
      <c r="BF321" s="160">
        <f>IF(O321="snížená",K321,0)</f>
        <v>0</v>
      </c>
      <c r="BG321" s="160">
        <f>IF(O321="zákl. přenesená",K321,0)</f>
        <v>0</v>
      </c>
      <c r="BH321" s="160">
        <f>IF(O321="sníž. přenesená",K321,0)</f>
        <v>0</v>
      </c>
      <c r="BI321" s="160">
        <f>IF(O321="nulová",K321,0)</f>
        <v>0</v>
      </c>
      <c r="BJ321" s="17" t="s">
        <v>83</v>
      </c>
      <c r="BK321" s="160">
        <f>ROUND(P321*H321,2)</f>
        <v>0</v>
      </c>
      <c r="BL321" s="17" t="s">
        <v>234</v>
      </c>
      <c r="BM321" s="159" t="s">
        <v>502</v>
      </c>
    </row>
    <row r="322" spans="1:65" s="2" customFormat="1" ht="11.25">
      <c r="A322" s="32"/>
      <c r="B322" s="33"/>
      <c r="C322" s="32"/>
      <c r="D322" s="161" t="s">
        <v>152</v>
      </c>
      <c r="E322" s="32"/>
      <c r="F322" s="162" t="s">
        <v>503</v>
      </c>
      <c r="G322" s="32"/>
      <c r="H322" s="32"/>
      <c r="I322" s="163"/>
      <c r="J322" s="163"/>
      <c r="K322" s="32"/>
      <c r="L322" s="32"/>
      <c r="M322" s="33"/>
      <c r="N322" s="164"/>
      <c r="O322" s="165"/>
      <c r="P322" s="58"/>
      <c r="Q322" s="58"/>
      <c r="R322" s="58"/>
      <c r="S322" s="58"/>
      <c r="T322" s="58"/>
      <c r="U322" s="58"/>
      <c r="V322" s="58"/>
      <c r="W322" s="58"/>
      <c r="X322" s="59"/>
      <c r="Y322" s="32"/>
      <c r="Z322" s="32"/>
      <c r="AA322" s="32"/>
      <c r="AB322" s="32"/>
      <c r="AC322" s="32"/>
      <c r="AD322" s="32"/>
      <c r="AE322" s="32"/>
      <c r="AT322" s="17" t="s">
        <v>152</v>
      </c>
      <c r="AU322" s="17" t="s">
        <v>87</v>
      </c>
    </row>
    <row r="323" spans="1:65" s="2" customFormat="1" ht="24.2" customHeight="1">
      <c r="A323" s="32"/>
      <c r="B323" s="146"/>
      <c r="C323" s="147" t="s">
        <v>504</v>
      </c>
      <c r="D323" s="147" t="s">
        <v>146</v>
      </c>
      <c r="E323" s="148" t="s">
        <v>505</v>
      </c>
      <c r="F323" s="149" t="s">
        <v>506</v>
      </c>
      <c r="G323" s="150" t="s">
        <v>158</v>
      </c>
      <c r="H323" s="151">
        <v>13.7</v>
      </c>
      <c r="I323" s="152"/>
      <c r="J323" s="152"/>
      <c r="K323" s="153">
        <f>ROUND(P323*H323,2)</f>
        <v>0</v>
      </c>
      <c r="L323" s="149" t="s">
        <v>150</v>
      </c>
      <c r="M323" s="33"/>
      <c r="N323" s="154" t="s">
        <v>1</v>
      </c>
      <c r="O323" s="155" t="s">
        <v>41</v>
      </c>
      <c r="P323" s="156">
        <f>I323+J323</f>
        <v>0</v>
      </c>
      <c r="Q323" s="156">
        <f>ROUND(I323*H323,2)</f>
        <v>0</v>
      </c>
      <c r="R323" s="156">
        <f>ROUND(J323*H323,2)</f>
        <v>0</v>
      </c>
      <c r="S323" s="58"/>
      <c r="T323" s="157">
        <f>S323*H323</f>
        <v>0</v>
      </c>
      <c r="U323" s="157">
        <v>2.9999999999999997E-4</v>
      </c>
      <c r="V323" s="157">
        <f>U323*H323</f>
        <v>4.1099999999999991E-3</v>
      </c>
      <c r="W323" s="157">
        <v>0</v>
      </c>
      <c r="X323" s="158">
        <f>W323*H323</f>
        <v>0</v>
      </c>
      <c r="Y323" s="32"/>
      <c r="Z323" s="32"/>
      <c r="AA323" s="32"/>
      <c r="AB323" s="32"/>
      <c r="AC323" s="32"/>
      <c r="AD323" s="32"/>
      <c r="AE323" s="32"/>
      <c r="AR323" s="159" t="s">
        <v>234</v>
      </c>
      <c r="AT323" s="159" t="s">
        <v>146</v>
      </c>
      <c r="AU323" s="159" t="s">
        <v>87</v>
      </c>
      <c r="AY323" s="17" t="s">
        <v>144</v>
      </c>
      <c r="BE323" s="160">
        <f>IF(O323="základní",K323,0)</f>
        <v>0</v>
      </c>
      <c r="BF323" s="160">
        <f>IF(O323="snížená",K323,0)</f>
        <v>0</v>
      </c>
      <c r="BG323" s="160">
        <f>IF(O323="zákl. přenesená",K323,0)</f>
        <v>0</v>
      </c>
      <c r="BH323" s="160">
        <f>IF(O323="sníž. přenesená",K323,0)</f>
        <v>0</v>
      </c>
      <c r="BI323" s="160">
        <f>IF(O323="nulová",K323,0)</f>
        <v>0</v>
      </c>
      <c r="BJ323" s="17" t="s">
        <v>83</v>
      </c>
      <c r="BK323" s="160">
        <f>ROUND(P323*H323,2)</f>
        <v>0</v>
      </c>
      <c r="BL323" s="17" t="s">
        <v>234</v>
      </c>
      <c r="BM323" s="159" t="s">
        <v>507</v>
      </c>
    </row>
    <row r="324" spans="1:65" s="2" customFormat="1" ht="19.5">
      <c r="A324" s="32"/>
      <c r="B324" s="33"/>
      <c r="C324" s="32"/>
      <c r="D324" s="161" t="s">
        <v>152</v>
      </c>
      <c r="E324" s="32"/>
      <c r="F324" s="162" t="s">
        <v>508</v>
      </c>
      <c r="G324" s="32"/>
      <c r="H324" s="32"/>
      <c r="I324" s="163"/>
      <c r="J324" s="163"/>
      <c r="K324" s="32"/>
      <c r="L324" s="32"/>
      <c r="M324" s="33"/>
      <c r="N324" s="164"/>
      <c r="O324" s="165"/>
      <c r="P324" s="58"/>
      <c r="Q324" s="58"/>
      <c r="R324" s="58"/>
      <c r="S324" s="58"/>
      <c r="T324" s="58"/>
      <c r="U324" s="58"/>
      <c r="V324" s="58"/>
      <c r="W324" s="58"/>
      <c r="X324" s="59"/>
      <c r="Y324" s="32"/>
      <c r="Z324" s="32"/>
      <c r="AA324" s="32"/>
      <c r="AB324" s="32"/>
      <c r="AC324" s="32"/>
      <c r="AD324" s="32"/>
      <c r="AE324" s="32"/>
      <c r="AT324" s="17" t="s">
        <v>152</v>
      </c>
      <c r="AU324" s="17" t="s">
        <v>87</v>
      </c>
    </row>
    <row r="325" spans="1:65" s="2" customFormat="1" ht="37.9" customHeight="1">
      <c r="A325" s="32"/>
      <c r="B325" s="146"/>
      <c r="C325" s="182" t="s">
        <v>509</v>
      </c>
      <c r="D325" s="182" t="s">
        <v>206</v>
      </c>
      <c r="E325" s="183" t="s">
        <v>510</v>
      </c>
      <c r="F325" s="184" t="s">
        <v>511</v>
      </c>
      <c r="G325" s="185" t="s">
        <v>158</v>
      </c>
      <c r="H325" s="186">
        <v>15.07</v>
      </c>
      <c r="I325" s="187"/>
      <c r="J325" s="188"/>
      <c r="K325" s="189">
        <f>ROUND(P325*H325,2)</f>
        <v>0</v>
      </c>
      <c r="L325" s="184" t="s">
        <v>1</v>
      </c>
      <c r="M325" s="190"/>
      <c r="N325" s="191" t="s">
        <v>1</v>
      </c>
      <c r="O325" s="155" t="s">
        <v>41</v>
      </c>
      <c r="P325" s="156">
        <f>I325+J325</f>
        <v>0</v>
      </c>
      <c r="Q325" s="156">
        <f>ROUND(I325*H325,2)</f>
        <v>0</v>
      </c>
      <c r="R325" s="156">
        <f>ROUND(J325*H325,2)</f>
        <v>0</v>
      </c>
      <c r="S325" s="58"/>
      <c r="T325" s="157">
        <f>S325*H325</f>
        <v>0</v>
      </c>
      <c r="U325" s="157">
        <v>2.8700000000000002E-3</v>
      </c>
      <c r="V325" s="157">
        <f>U325*H325</f>
        <v>4.3250900000000002E-2</v>
      </c>
      <c r="W325" s="157">
        <v>0</v>
      </c>
      <c r="X325" s="158">
        <f>W325*H325</f>
        <v>0</v>
      </c>
      <c r="Y325" s="32"/>
      <c r="Z325" s="32"/>
      <c r="AA325" s="32"/>
      <c r="AB325" s="32"/>
      <c r="AC325" s="32"/>
      <c r="AD325" s="32"/>
      <c r="AE325" s="32"/>
      <c r="AR325" s="159" t="s">
        <v>323</v>
      </c>
      <c r="AT325" s="159" t="s">
        <v>206</v>
      </c>
      <c r="AU325" s="159" t="s">
        <v>87</v>
      </c>
      <c r="AY325" s="17" t="s">
        <v>144</v>
      </c>
      <c r="BE325" s="160">
        <f>IF(O325="základní",K325,0)</f>
        <v>0</v>
      </c>
      <c r="BF325" s="160">
        <f>IF(O325="snížená",K325,0)</f>
        <v>0</v>
      </c>
      <c r="BG325" s="160">
        <f>IF(O325="zákl. přenesená",K325,0)</f>
        <v>0</v>
      </c>
      <c r="BH325" s="160">
        <f>IF(O325="sníž. přenesená",K325,0)</f>
        <v>0</v>
      </c>
      <c r="BI325" s="160">
        <f>IF(O325="nulová",K325,0)</f>
        <v>0</v>
      </c>
      <c r="BJ325" s="17" t="s">
        <v>83</v>
      </c>
      <c r="BK325" s="160">
        <f>ROUND(P325*H325,2)</f>
        <v>0</v>
      </c>
      <c r="BL325" s="17" t="s">
        <v>234</v>
      </c>
      <c r="BM325" s="159" t="s">
        <v>512</v>
      </c>
    </row>
    <row r="326" spans="1:65" s="2" customFormat="1" ht="19.5">
      <c r="A326" s="32"/>
      <c r="B326" s="33"/>
      <c r="C326" s="32"/>
      <c r="D326" s="161" t="s">
        <v>152</v>
      </c>
      <c r="E326" s="32"/>
      <c r="F326" s="162" t="s">
        <v>511</v>
      </c>
      <c r="G326" s="32"/>
      <c r="H326" s="32"/>
      <c r="I326" s="163"/>
      <c r="J326" s="163"/>
      <c r="K326" s="32"/>
      <c r="L326" s="32"/>
      <c r="M326" s="33"/>
      <c r="N326" s="164"/>
      <c r="O326" s="165"/>
      <c r="P326" s="58"/>
      <c r="Q326" s="58"/>
      <c r="R326" s="58"/>
      <c r="S326" s="58"/>
      <c r="T326" s="58"/>
      <c r="U326" s="58"/>
      <c r="V326" s="58"/>
      <c r="W326" s="58"/>
      <c r="X326" s="59"/>
      <c r="Y326" s="32"/>
      <c r="Z326" s="32"/>
      <c r="AA326" s="32"/>
      <c r="AB326" s="32"/>
      <c r="AC326" s="32"/>
      <c r="AD326" s="32"/>
      <c r="AE326" s="32"/>
      <c r="AT326" s="17" t="s">
        <v>152</v>
      </c>
      <c r="AU326" s="17" t="s">
        <v>87</v>
      </c>
    </row>
    <row r="327" spans="1:65" s="13" customFormat="1" ht="11.25">
      <c r="B327" s="166"/>
      <c r="D327" s="161" t="s">
        <v>154</v>
      </c>
      <c r="E327" s="167" t="s">
        <v>1</v>
      </c>
      <c r="F327" s="168" t="s">
        <v>513</v>
      </c>
      <c r="H327" s="169">
        <v>15.07</v>
      </c>
      <c r="I327" s="170"/>
      <c r="J327" s="170"/>
      <c r="M327" s="166"/>
      <c r="N327" s="171"/>
      <c r="O327" s="172"/>
      <c r="P327" s="172"/>
      <c r="Q327" s="172"/>
      <c r="R327" s="172"/>
      <c r="S327" s="172"/>
      <c r="T327" s="172"/>
      <c r="U327" s="172"/>
      <c r="V327" s="172"/>
      <c r="W327" s="172"/>
      <c r="X327" s="173"/>
      <c r="AT327" s="167" t="s">
        <v>154</v>
      </c>
      <c r="AU327" s="167" t="s">
        <v>87</v>
      </c>
      <c r="AV327" s="13" t="s">
        <v>87</v>
      </c>
      <c r="AW327" s="13" t="s">
        <v>4</v>
      </c>
      <c r="AX327" s="13" t="s">
        <v>83</v>
      </c>
      <c r="AY327" s="167" t="s">
        <v>144</v>
      </c>
    </row>
    <row r="328" spans="1:65" s="2" customFormat="1" ht="24.2" customHeight="1">
      <c r="A328" s="32"/>
      <c r="B328" s="146"/>
      <c r="C328" s="147" t="s">
        <v>514</v>
      </c>
      <c r="D328" s="147" t="s">
        <v>146</v>
      </c>
      <c r="E328" s="148" t="s">
        <v>515</v>
      </c>
      <c r="F328" s="149" t="s">
        <v>516</v>
      </c>
      <c r="G328" s="150" t="s">
        <v>255</v>
      </c>
      <c r="H328" s="151">
        <v>10.5</v>
      </c>
      <c r="I328" s="152"/>
      <c r="J328" s="152"/>
      <c r="K328" s="153">
        <f>ROUND(P328*H328,2)</f>
        <v>0</v>
      </c>
      <c r="L328" s="149" t="s">
        <v>150</v>
      </c>
      <c r="M328" s="33"/>
      <c r="N328" s="154" t="s">
        <v>1</v>
      </c>
      <c r="O328" s="155" t="s">
        <v>41</v>
      </c>
      <c r="P328" s="156">
        <f>I328+J328</f>
        <v>0</v>
      </c>
      <c r="Q328" s="156">
        <f>ROUND(I328*H328,2)</f>
        <v>0</v>
      </c>
      <c r="R328" s="156">
        <f>ROUND(J328*H328,2)</f>
        <v>0</v>
      </c>
      <c r="S328" s="58"/>
      <c r="T328" s="157">
        <f>S328*H328</f>
        <v>0</v>
      </c>
      <c r="U328" s="157">
        <v>2.464E-6</v>
      </c>
      <c r="V328" s="157">
        <f>U328*H328</f>
        <v>2.5871999999999999E-5</v>
      </c>
      <c r="W328" s="157">
        <v>0</v>
      </c>
      <c r="X328" s="158">
        <f>W328*H328</f>
        <v>0</v>
      </c>
      <c r="Y328" s="32"/>
      <c r="Z328" s="32"/>
      <c r="AA328" s="32"/>
      <c r="AB328" s="32"/>
      <c r="AC328" s="32"/>
      <c r="AD328" s="32"/>
      <c r="AE328" s="32"/>
      <c r="AR328" s="159" t="s">
        <v>234</v>
      </c>
      <c r="AT328" s="159" t="s">
        <v>146</v>
      </c>
      <c r="AU328" s="159" t="s">
        <v>87</v>
      </c>
      <c r="AY328" s="17" t="s">
        <v>144</v>
      </c>
      <c r="BE328" s="160">
        <f>IF(O328="základní",K328,0)</f>
        <v>0</v>
      </c>
      <c r="BF328" s="160">
        <f>IF(O328="snížená",K328,0)</f>
        <v>0</v>
      </c>
      <c r="BG328" s="160">
        <f>IF(O328="zákl. přenesená",K328,0)</f>
        <v>0</v>
      </c>
      <c r="BH328" s="160">
        <f>IF(O328="sníž. přenesená",K328,0)</f>
        <v>0</v>
      </c>
      <c r="BI328" s="160">
        <f>IF(O328="nulová",K328,0)</f>
        <v>0</v>
      </c>
      <c r="BJ328" s="17" t="s">
        <v>83</v>
      </c>
      <c r="BK328" s="160">
        <f>ROUND(P328*H328,2)</f>
        <v>0</v>
      </c>
      <c r="BL328" s="17" t="s">
        <v>234</v>
      </c>
      <c r="BM328" s="159" t="s">
        <v>517</v>
      </c>
    </row>
    <row r="329" spans="1:65" s="2" customFormat="1" ht="11.25">
      <c r="A329" s="32"/>
      <c r="B329" s="33"/>
      <c r="C329" s="32"/>
      <c r="D329" s="161" t="s">
        <v>152</v>
      </c>
      <c r="E329" s="32"/>
      <c r="F329" s="162" t="s">
        <v>518</v>
      </c>
      <c r="G329" s="32"/>
      <c r="H329" s="32"/>
      <c r="I329" s="163"/>
      <c r="J329" s="163"/>
      <c r="K329" s="32"/>
      <c r="L329" s="32"/>
      <c r="M329" s="33"/>
      <c r="N329" s="164"/>
      <c r="O329" s="165"/>
      <c r="P329" s="58"/>
      <c r="Q329" s="58"/>
      <c r="R329" s="58"/>
      <c r="S329" s="58"/>
      <c r="T329" s="58"/>
      <c r="U329" s="58"/>
      <c r="V329" s="58"/>
      <c r="W329" s="58"/>
      <c r="X329" s="59"/>
      <c r="Y329" s="32"/>
      <c r="Z329" s="32"/>
      <c r="AA329" s="32"/>
      <c r="AB329" s="32"/>
      <c r="AC329" s="32"/>
      <c r="AD329" s="32"/>
      <c r="AE329" s="32"/>
      <c r="AT329" s="17" t="s">
        <v>152</v>
      </c>
      <c r="AU329" s="17" t="s">
        <v>87</v>
      </c>
    </row>
    <row r="330" spans="1:65" s="13" customFormat="1" ht="11.25">
      <c r="B330" s="166"/>
      <c r="D330" s="161" t="s">
        <v>154</v>
      </c>
      <c r="E330" s="167" t="s">
        <v>1</v>
      </c>
      <c r="F330" s="168" t="s">
        <v>519</v>
      </c>
      <c r="H330" s="169">
        <v>10.5</v>
      </c>
      <c r="I330" s="170"/>
      <c r="J330" s="170"/>
      <c r="M330" s="166"/>
      <c r="N330" s="171"/>
      <c r="O330" s="172"/>
      <c r="P330" s="172"/>
      <c r="Q330" s="172"/>
      <c r="R330" s="172"/>
      <c r="S330" s="172"/>
      <c r="T330" s="172"/>
      <c r="U330" s="172"/>
      <c r="V330" s="172"/>
      <c r="W330" s="172"/>
      <c r="X330" s="173"/>
      <c r="AT330" s="167" t="s">
        <v>154</v>
      </c>
      <c r="AU330" s="167" t="s">
        <v>87</v>
      </c>
      <c r="AV330" s="13" t="s">
        <v>87</v>
      </c>
      <c r="AW330" s="13" t="s">
        <v>4</v>
      </c>
      <c r="AX330" s="13" t="s">
        <v>83</v>
      </c>
      <c r="AY330" s="167" t="s">
        <v>144</v>
      </c>
    </row>
    <row r="331" spans="1:65" s="2" customFormat="1" ht="24.2" customHeight="1">
      <c r="A331" s="32"/>
      <c r="B331" s="146"/>
      <c r="C331" s="147" t="s">
        <v>520</v>
      </c>
      <c r="D331" s="147" t="s">
        <v>146</v>
      </c>
      <c r="E331" s="148" t="s">
        <v>521</v>
      </c>
      <c r="F331" s="149" t="s">
        <v>522</v>
      </c>
      <c r="G331" s="150" t="s">
        <v>255</v>
      </c>
      <c r="H331" s="151">
        <v>11.5</v>
      </c>
      <c r="I331" s="152"/>
      <c r="J331" s="152"/>
      <c r="K331" s="153">
        <f>ROUND(P331*H331,2)</f>
        <v>0</v>
      </c>
      <c r="L331" s="149" t="s">
        <v>150</v>
      </c>
      <c r="M331" s="33"/>
      <c r="N331" s="154" t="s">
        <v>1</v>
      </c>
      <c r="O331" s="155" t="s">
        <v>41</v>
      </c>
      <c r="P331" s="156">
        <f>I331+J331</f>
        <v>0</v>
      </c>
      <c r="Q331" s="156">
        <f>ROUND(I331*H331,2)</f>
        <v>0</v>
      </c>
      <c r="R331" s="156">
        <f>ROUND(J331*H331,2)</f>
        <v>0</v>
      </c>
      <c r="S331" s="58"/>
      <c r="T331" s="157">
        <f>S331*H331</f>
        <v>0</v>
      </c>
      <c r="U331" s="157">
        <v>1.4935E-5</v>
      </c>
      <c r="V331" s="157">
        <f>U331*H331</f>
        <v>1.7175250000000001E-4</v>
      </c>
      <c r="W331" s="157">
        <v>0</v>
      </c>
      <c r="X331" s="158">
        <f>W331*H331</f>
        <v>0</v>
      </c>
      <c r="Y331" s="32"/>
      <c r="Z331" s="32"/>
      <c r="AA331" s="32"/>
      <c r="AB331" s="32"/>
      <c r="AC331" s="32"/>
      <c r="AD331" s="32"/>
      <c r="AE331" s="32"/>
      <c r="AR331" s="159" t="s">
        <v>234</v>
      </c>
      <c r="AT331" s="159" t="s">
        <v>146</v>
      </c>
      <c r="AU331" s="159" t="s">
        <v>87</v>
      </c>
      <c r="AY331" s="17" t="s">
        <v>144</v>
      </c>
      <c r="BE331" s="160">
        <f>IF(O331="základní",K331,0)</f>
        <v>0</v>
      </c>
      <c r="BF331" s="160">
        <f>IF(O331="snížená",K331,0)</f>
        <v>0</v>
      </c>
      <c r="BG331" s="160">
        <f>IF(O331="zákl. přenesená",K331,0)</f>
        <v>0</v>
      </c>
      <c r="BH331" s="160">
        <f>IF(O331="sníž. přenesená",K331,0)</f>
        <v>0</v>
      </c>
      <c r="BI331" s="160">
        <f>IF(O331="nulová",K331,0)</f>
        <v>0</v>
      </c>
      <c r="BJ331" s="17" t="s">
        <v>83</v>
      </c>
      <c r="BK331" s="160">
        <f>ROUND(P331*H331,2)</f>
        <v>0</v>
      </c>
      <c r="BL331" s="17" t="s">
        <v>234</v>
      </c>
      <c r="BM331" s="159" t="s">
        <v>523</v>
      </c>
    </row>
    <row r="332" spans="1:65" s="2" customFormat="1" ht="11.25">
      <c r="A332" s="32"/>
      <c r="B332" s="33"/>
      <c r="C332" s="32"/>
      <c r="D332" s="161" t="s">
        <v>152</v>
      </c>
      <c r="E332" s="32"/>
      <c r="F332" s="162" t="s">
        <v>524</v>
      </c>
      <c r="G332" s="32"/>
      <c r="H332" s="32"/>
      <c r="I332" s="163"/>
      <c r="J332" s="163"/>
      <c r="K332" s="32"/>
      <c r="L332" s="32"/>
      <c r="M332" s="33"/>
      <c r="N332" s="164"/>
      <c r="O332" s="165"/>
      <c r="P332" s="58"/>
      <c r="Q332" s="58"/>
      <c r="R332" s="58"/>
      <c r="S332" s="58"/>
      <c r="T332" s="58"/>
      <c r="U332" s="58"/>
      <c r="V332" s="58"/>
      <c r="W332" s="58"/>
      <c r="X332" s="59"/>
      <c r="Y332" s="32"/>
      <c r="Z332" s="32"/>
      <c r="AA332" s="32"/>
      <c r="AB332" s="32"/>
      <c r="AC332" s="32"/>
      <c r="AD332" s="32"/>
      <c r="AE332" s="32"/>
      <c r="AT332" s="17" t="s">
        <v>152</v>
      </c>
      <c r="AU332" s="17" t="s">
        <v>87</v>
      </c>
    </row>
    <row r="333" spans="1:65" s="13" customFormat="1" ht="11.25">
      <c r="B333" s="166"/>
      <c r="D333" s="161" t="s">
        <v>154</v>
      </c>
      <c r="E333" s="167" t="s">
        <v>1</v>
      </c>
      <c r="F333" s="168" t="s">
        <v>525</v>
      </c>
      <c r="H333" s="169">
        <v>11.5</v>
      </c>
      <c r="I333" s="170"/>
      <c r="J333" s="170"/>
      <c r="M333" s="166"/>
      <c r="N333" s="171"/>
      <c r="O333" s="172"/>
      <c r="P333" s="172"/>
      <c r="Q333" s="172"/>
      <c r="R333" s="172"/>
      <c r="S333" s="172"/>
      <c r="T333" s="172"/>
      <c r="U333" s="172"/>
      <c r="V333" s="172"/>
      <c r="W333" s="172"/>
      <c r="X333" s="173"/>
      <c r="AT333" s="167" t="s">
        <v>154</v>
      </c>
      <c r="AU333" s="167" t="s">
        <v>87</v>
      </c>
      <c r="AV333" s="13" t="s">
        <v>87</v>
      </c>
      <c r="AW333" s="13" t="s">
        <v>4</v>
      </c>
      <c r="AX333" s="13" t="s">
        <v>83</v>
      </c>
      <c r="AY333" s="167" t="s">
        <v>144</v>
      </c>
    </row>
    <row r="334" spans="1:65" s="2" customFormat="1" ht="24.2" customHeight="1">
      <c r="A334" s="32"/>
      <c r="B334" s="146"/>
      <c r="C334" s="182" t="s">
        <v>526</v>
      </c>
      <c r="D334" s="182" t="s">
        <v>206</v>
      </c>
      <c r="E334" s="183" t="s">
        <v>527</v>
      </c>
      <c r="F334" s="184" t="s">
        <v>528</v>
      </c>
      <c r="G334" s="185" t="s">
        <v>182</v>
      </c>
      <c r="H334" s="186">
        <v>6</v>
      </c>
      <c r="I334" s="187"/>
      <c r="J334" s="188"/>
      <c r="K334" s="189">
        <f>ROUND(P334*H334,2)</f>
        <v>0</v>
      </c>
      <c r="L334" s="184" t="s">
        <v>1</v>
      </c>
      <c r="M334" s="190"/>
      <c r="N334" s="191" t="s">
        <v>1</v>
      </c>
      <c r="O334" s="155" t="s">
        <v>41</v>
      </c>
      <c r="P334" s="156">
        <f>I334+J334</f>
        <v>0</v>
      </c>
      <c r="Q334" s="156">
        <f>ROUND(I334*H334,2)</f>
        <v>0</v>
      </c>
      <c r="R334" s="156">
        <f>ROUND(J334*H334,2)</f>
        <v>0</v>
      </c>
      <c r="S334" s="58"/>
      <c r="T334" s="157">
        <f>S334*H334</f>
        <v>0</v>
      </c>
      <c r="U334" s="157">
        <v>7.5000000000000002E-4</v>
      </c>
      <c r="V334" s="157">
        <f>U334*H334</f>
        <v>4.5000000000000005E-3</v>
      </c>
      <c r="W334" s="157">
        <v>0</v>
      </c>
      <c r="X334" s="158">
        <f>W334*H334</f>
        <v>0</v>
      </c>
      <c r="Y334" s="32"/>
      <c r="Z334" s="32"/>
      <c r="AA334" s="32"/>
      <c r="AB334" s="32"/>
      <c r="AC334" s="32"/>
      <c r="AD334" s="32"/>
      <c r="AE334" s="32"/>
      <c r="AR334" s="159" t="s">
        <v>323</v>
      </c>
      <c r="AT334" s="159" t="s">
        <v>206</v>
      </c>
      <c r="AU334" s="159" t="s">
        <v>87</v>
      </c>
      <c r="AY334" s="17" t="s">
        <v>144</v>
      </c>
      <c r="BE334" s="160">
        <f>IF(O334="základní",K334,0)</f>
        <v>0</v>
      </c>
      <c r="BF334" s="160">
        <f>IF(O334="snížená",K334,0)</f>
        <v>0</v>
      </c>
      <c r="BG334" s="160">
        <f>IF(O334="zákl. přenesená",K334,0)</f>
        <v>0</v>
      </c>
      <c r="BH334" s="160">
        <f>IF(O334="sníž. přenesená",K334,0)</f>
        <v>0</v>
      </c>
      <c r="BI334" s="160">
        <f>IF(O334="nulová",K334,0)</f>
        <v>0</v>
      </c>
      <c r="BJ334" s="17" t="s">
        <v>83</v>
      </c>
      <c r="BK334" s="160">
        <f>ROUND(P334*H334,2)</f>
        <v>0</v>
      </c>
      <c r="BL334" s="17" t="s">
        <v>234</v>
      </c>
      <c r="BM334" s="159" t="s">
        <v>529</v>
      </c>
    </row>
    <row r="335" spans="1:65" s="2" customFormat="1" ht="11.25">
      <c r="A335" s="32"/>
      <c r="B335" s="33"/>
      <c r="C335" s="32"/>
      <c r="D335" s="161" t="s">
        <v>152</v>
      </c>
      <c r="E335" s="32"/>
      <c r="F335" s="162" t="s">
        <v>528</v>
      </c>
      <c r="G335" s="32"/>
      <c r="H335" s="32"/>
      <c r="I335" s="163"/>
      <c r="J335" s="163"/>
      <c r="K335" s="32"/>
      <c r="L335" s="32"/>
      <c r="M335" s="33"/>
      <c r="N335" s="164"/>
      <c r="O335" s="165"/>
      <c r="P335" s="58"/>
      <c r="Q335" s="58"/>
      <c r="R335" s="58"/>
      <c r="S335" s="58"/>
      <c r="T335" s="58"/>
      <c r="U335" s="58"/>
      <c r="V335" s="58"/>
      <c r="W335" s="58"/>
      <c r="X335" s="59"/>
      <c r="Y335" s="32"/>
      <c r="Z335" s="32"/>
      <c r="AA335" s="32"/>
      <c r="AB335" s="32"/>
      <c r="AC335" s="32"/>
      <c r="AD335" s="32"/>
      <c r="AE335" s="32"/>
      <c r="AT335" s="17" t="s">
        <v>152</v>
      </c>
      <c r="AU335" s="17" t="s">
        <v>87</v>
      </c>
    </row>
    <row r="336" spans="1:65" s="13" customFormat="1" ht="22.5">
      <c r="B336" s="166"/>
      <c r="D336" s="161" t="s">
        <v>154</v>
      </c>
      <c r="E336" s="167" t="s">
        <v>1</v>
      </c>
      <c r="F336" s="168" t="s">
        <v>530</v>
      </c>
      <c r="H336" s="169">
        <v>6</v>
      </c>
      <c r="I336" s="170"/>
      <c r="J336" s="170"/>
      <c r="M336" s="166"/>
      <c r="N336" s="171"/>
      <c r="O336" s="172"/>
      <c r="P336" s="172"/>
      <c r="Q336" s="172"/>
      <c r="R336" s="172"/>
      <c r="S336" s="172"/>
      <c r="T336" s="172"/>
      <c r="U336" s="172"/>
      <c r="V336" s="172"/>
      <c r="W336" s="172"/>
      <c r="X336" s="173"/>
      <c r="AT336" s="167" t="s">
        <v>154</v>
      </c>
      <c r="AU336" s="167" t="s">
        <v>87</v>
      </c>
      <c r="AV336" s="13" t="s">
        <v>87</v>
      </c>
      <c r="AW336" s="13" t="s">
        <v>4</v>
      </c>
      <c r="AX336" s="13" t="s">
        <v>83</v>
      </c>
      <c r="AY336" s="167" t="s">
        <v>144</v>
      </c>
    </row>
    <row r="337" spans="1:65" s="2" customFormat="1" ht="21.75" customHeight="1">
      <c r="A337" s="32"/>
      <c r="B337" s="146"/>
      <c r="C337" s="147" t="s">
        <v>531</v>
      </c>
      <c r="D337" s="147" t="s">
        <v>146</v>
      </c>
      <c r="E337" s="148" t="s">
        <v>532</v>
      </c>
      <c r="F337" s="149" t="s">
        <v>533</v>
      </c>
      <c r="G337" s="150" t="s">
        <v>158</v>
      </c>
      <c r="H337" s="151">
        <v>13.7</v>
      </c>
      <c r="I337" s="152"/>
      <c r="J337" s="152"/>
      <c r="K337" s="153">
        <f>ROUND(P337*H337,2)</f>
        <v>0</v>
      </c>
      <c r="L337" s="149" t="s">
        <v>1</v>
      </c>
      <c r="M337" s="33"/>
      <c r="N337" s="154" t="s">
        <v>1</v>
      </c>
      <c r="O337" s="155" t="s">
        <v>41</v>
      </c>
      <c r="P337" s="156">
        <f>I337+J337</f>
        <v>0</v>
      </c>
      <c r="Q337" s="156">
        <f>ROUND(I337*H337,2)</f>
        <v>0</v>
      </c>
      <c r="R337" s="156">
        <f>ROUND(J337*H337,2)</f>
        <v>0</v>
      </c>
      <c r="S337" s="58"/>
      <c r="T337" s="157">
        <f>S337*H337</f>
        <v>0</v>
      </c>
      <c r="U337" s="157">
        <v>0</v>
      </c>
      <c r="V337" s="157">
        <f>U337*H337</f>
        <v>0</v>
      </c>
      <c r="W337" s="157">
        <v>2.5000000000000001E-3</v>
      </c>
      <c r="X337" s="158">
        <f>W337*H337</f>
        <v>3.4249999999999996E-2</v>
      </c>
      <c r="Y337" s="32"/>
      <c r="Z337" s="32"/>
      <c r="AA337" s="32"/>
      <c r="AB337" s="32"/>
      <c r="AC337" s="32"/>
      <c r="AD337" s="32"/>
      <c r="AE337" s="32"/>
      <c r="AR337" s="159" t="s">
        <v>234</v>
      </c>
      <c r="AT337" s="159" t="s">
        <v>146</v>
      </c>
      <c r="AU337" s="159" t="s">
        <v>87</v>
      </c>
      <c r="AY337" s="17" t="s">
        <v>144</v>
      </c>
      <c r="BE337" s="160">
        <f>IF(O337="základní",K337,0)</f>
        <v>0</v>
      </c>
      <c r="BF337" s="160">
        <f>IF(O337="snížená",K337,0)</f>
        <v>0</v>
      </c>
      <c r="BG337" s="160">
        <f>IF(O337="zákl. přenesená",K337,0)</f>
        <v>0</v>
      </c>
      <c r="BH337" s="160">
        <f>IF(O337="sníž. přenesená",K337,0)</f>
        <v>0</v>
      </c>
      <c r="BI337" s="160">
        <f>IF(O337="nulová",K337,0)</f>
        <v>0</v>
      </c>
      <c r="BJ337" s="17" t="s">
        <v>83</v>
      </c>
      <c r="BK337" s="160">
        <f>ROUND(P337*H337,2)</f>
        <v>0</v>
      </c>
      <c r="BL337" s="17" t="s">
        <v>234</v>
      </c>
      <c r="BM337" s="159" t="s">
        <v>534</v>
      </c>
    </row>
    <row r="338" spans="1:65" s="2" customFormat="1" ht="11.25">
      <c r="A338" s="32"/>
      <c r="B338" s="33"/>
      <c r="C338" s="32"/>
      <c r="D338" s="161" t="s">
        <v>152</v>
      </c>
      <c r="E338" s="32"/>
      <c r="F338" s="162" t="s">
        <v>533</v>
      </c>
      <c r="G338" s="32"/>
      <c r="H338" s="32"/>
      <c r="I338" s="163"/>
      <c r="J338" s="163"/>
      <c r="K338" s="32"/>
      <c r="L338" s="32"/>
      <c r="M338" s="33"/>
      <c r="N338" s="164"/>
      <c r="O338" s="165"/>
      <c r="P338" s="58"/>
      <c r="Q338" s="58"/>
      <c r="R338" s="58"/>
      <c r="S338" s="58"/>
      <c r="T338" s="58"/>
      <c r="U338" s="58"/>
      <c r="V338" s="58"/>
      <c r="W338" s="58"/>
      <c r="X338" s="59"/>
      <c r="Y338" s="32"/>
      <c r="Z338" s="32"/>
      <c r="AA338" s="32"/>
      <c r="AB338" s="32"/>
      <c r="AC338" s="32"/>
      <c r="AD338" s="32"/>
      <c r="AE338" s="32"/>
      <c r="AT338" s="17" t="s">
        <v>152</v>
      </c>
      <c r="AU338" s="17" t="s">
        <v>87</v>
      </c>
    </row>
    <row r="339" spans="1:65" s="2" customFormat="1" ht="21.75" customHeight="1">
      <c r="A339" s="32"/>
      <c r="B339" s="146"/>
      <c r="C339" s="147" t="s">
        <v>535</v>
      </c>
      <c r="D339" s="147" t="s">
        <v>146</v>
      </c>
      <c r="E339" s="148" t="s">
        <v>536</v>
      </c>
      <c r="F339" s="149" t="s">
        <v>537</v>
      </c>
      <c r="G339" s="150" t="s">
        <v>304</v>
      </c>
      <c r="H339" s="151">
        <v>1</v>
      </c>
      <c r="I339" s="152"/>
      <c r="J339" s="152"/>
      <c r="K339" s="153">
        <f>ROUND(P339*H339,2)</f>
        <v>0</v>
      </c>
      <c r="L339" s="149" t="s">
        <v>1</v>
      </c>
      <c r="M339" s="33"/>
      <c r="N339" s="154" t="s">
        <v>1</v>
      </c>
      <c r="O339" s="155" t="s">
        <v>41</v>
      </c>
      <c r="P339" s="156">
        <f>I339+J339</f>
        <v>0</v>
      </c>
      <c r="Q339" s="156">
        <f>ROUND(I339*H339,2)</f>
        <v>0</v>
      </c>
      <c r="R339" s="156">
        <f>ROUND(J339*H339,2)</f>
        <v>0</v>
      </c>
      <c r="S339" s="58"/>
      <c r="T339" s="157">
        <f>S339*H339</f>
        <v>0</v>
      </c>
      <c r="U339" s="157">
        <v>0</v>
      </c>
      <c r="V339" s="157">
        <f>U339*H339</f>
        <v>0</v>
      </c>
      <c r="W339" s="157">
        <v>0</v>
      </c>
      <c r="X339" s="158">
        <f>W339*H339</f>
        <v>0</v>
      </c>
      <c r="Y339" s="32"/>
      <c r="Z339" s="32"/>
      <c r="AA339" s="32"/>
      <c r="AB339" s="32"/>
      <c r="AC339" s="32"/>
      <c r="AD339" s="32"/>
      <c r="AE339" s="32"/>
      <c r="AR339" s="159" t="s">
        <v>234</v>
      </c>
      <c r="AT339" s="159" t="s">
        <v>146</v>
      </c>
      <c r="AU339" s="159" t="s">
        <v>87</v>
      </c>
      <c r="AY339" s="17" t="s">
        <v>144</v>
      </c>
      <c r="BE339" s="160">
        <f>IF(O339="základní",K339,0)</f>
        <v>0</v>
      </c>
      <c r="BF339" s="160">
        <f>IF(O339="snížená",K339,0)</f>
        <v>0</v>
      </c>
      <c r="BG339" s="160">
        <f>IF(O339="zákl. přenesená",K339,0)</f>
        <v>0</v>
      </c>
      <c r="BH339" s="160">
        <f>IF(O339="sníž. přenesená",K339,0)</f>
        <v>0</v>
      </c>
      <c r="BI339" s="160">
        <f>IF(O339="nulová",K339,0)</f>
        <v>0</v>
      </c>
      <c r="BJ339" s="17" t="s">
        <v>83</v>
      </c>
      <c r="BK339" s="160">
        <f>ROUND(P339*H339,2)</f>
        <v>0</v>
      </c>
      <c r="BL339" s="17" t="s">
        <v>234</v>
      </c>
      <c r="BM339" s="159" t="s">
        <v>538</v>
      </c>
    </row>
    <row r="340" spans="1:65" s="2" customFormat="1" ht="11.25">
      <c r="A340" s="32"/>
      <c r="B340" s="33"/>
      <c r="C340" s="32"/>
      <c r="D340" s="161" t="s">
        <v>152</v>
      </c>
      <c r="E340" s="32"/>
      <c r="F340" s="162" t="s">
        <v>537</v>
      </c>
      <c r="G340" s="32"/>
      <c r="H340" s="32"/>
      <c r="I340" s="163"/>
      <c r="J340" s="163"/>
      <c r="K340" s="32"/>
      <c r="L340" s="32"/>
      <c r="M340" s="33"/>
      <c r="N340" s="164"/>
      <c r="O340" s="165"/>
      <c r="P340" s="58"/>
      <c r="Q340" s="58"/>
      <c r="R340" s="58"/>
      <c r="S340" s="58"/>
      <c r="T340" s="58"/>
      <c r="U340" s="58"/>
      <c r="V340" s="58"/>
      <c r="W340" s="58"/>
      <c r="X340" s="59"/>
      <c r="Y340" s="32"/>
      <c r="Z340" s="32"/>
      <c r="AA340" s="32"/>
      <c r="AB340" s="32"/>
      <c r="AC340" s="32"/>
      <c r="AD340" s="32"/>
      <c r="AE340" s="32"/>
      <c r="AT340" s="17" t="s">
        <v>152</v>
      </c>
      <c r="AU340" s="17" t="s">
        <v>87</v>
      </c>
    </row>
    <row r="341" spans="1:65" s="13" customFormat="1" ht="11.25">
      <c r="B341" s="166"/>
      <c r="D341" s="161" t="s">
        <v>154</v>
      </c>
      <c r="E341" s="167" t="s">
        <v>1</v>
      </c>
      <c r="F341" s="168" t="s">
        <v>539</v>
      </c>
      <c r="H341" s="169">
        <v>1</v>
      </c>
      <c r="I341" s="170"/>
      <c r="J341" s="170"/>
      <c r="M341" s="166"/>
      <c r="N341" s="171"/>
      <c r="O341" s="172"/>
      <c r="P341" s="172"/>
      <c r="Q341" s="172"/>
      <c r="R341" s="172"/>
      <c r="S341" s="172"/>
      <c r="T341" s="172"/>
      <c r="U341" s="172"/>
      <c r="V341" s="172"/>
      <c r="W341" s="172"/>
      <c r="X341" s="173"/>
      <c r="AT341" s="167" t="s">
        <v>154</v>
      </c>
      <c r="AU341" s="167" t="s">
        <v>87</v>
      </c>
      <c r="AV341" s="13" t="s">
        <v>87</v>
      </c>
      <c r="AW341" s="13" t="s">
        <v>4</v>
      </c>
      <c r="AX341" s="13" t="s">
        <v>83</v>
      </c>
      <c r="AY341" s="167" t="s">
        <v>144</v>
      </c>
    </row>
    <row r="342" spans="1:65" s="2" customFormat="1" ht="24.2" customHeight="1">
      <c r="A342" s="32"/>
      <c r="B342" s="146"/>
      <c r="C342" s="147" t="s">
        <v>540</v>
      </c>
      <c r="D342" s="147" t="s">
        <v>146</v>
      </c>
      <c r="E342" s="148" t="s">
        <v>541</v>
      </c>
      <c r="F342" s="149" t="s">
        <v>542</v>
      </c>
      <c r="G342" s="150" t="s">
        <v>149</v>
      </c>
      <c r="H342" s="151">
        <v>4.9000000000000002E-2</v>
      </c>
      <c r="I342" s="152"/>
      <c r="J342" s="152"/>
      <c r="K342" s="153">
        <f>ROUND(P342*H342,2)</f>
        <v>0</v>
      </c>
      <c r="L342" s="149" t="s">
        <v>150</v>
      </c>
      <c r="M342" s="33"/>
      <c r="N342" s="154" t="s">
        <v>1</v>
      </c>
      <c r="O342" s="155" t="s">
        <v>41</v>
      </c>
      <c r="P342" s="156">
        <f>I342+J342</f>
        <v>0</v>
      </c>
      <c r="Q342" s="156">
        <f>ROUND(I342*H342,2)</f>
        <v>0</v>
      </c>
      <c r="R342" s="156">
        <f>ROUND(J342*H342,2)</f>
        <v>0</v>
      </c>
      <c r="S342" s="58"/>
      <c r="T342" s="157">
        <f>S342*H342</f>
        <v>0</v>
      </c>
      <c r="U342" s="157">
        <v>0</v>
      </c>
      <c r="V342" s="157">
        <f>U342*H342</f>
        <v>0</v>
      </c>
      <c r="W342" s="157">
        <v>0</v>
      </c>
      <c r="X342" s="158">
        <f>W342*H342</f>
        <v>0</v>
      </c>
      <c r="Y342" s="32"/>
      <c r="Z342" s="32"/>
      <c r="AA342" s="32"/>
      <c r="AB342" s="32"/>
      <c r="AC342" s="32"/>
      <c r="AD342" s="32"/>
      <c r="AE342" s="32"/>
      <c r="AR342" s="159" t="s">
        <v>234</v>
      </c>
      <c r="AT342" s="159" t="s">
        <v>146</v>
      </c>
      <c r="AU342" s="159" t="s">
        <v>87</v>
      </c>
      <c r="AY342" s="17" t="s">
        <v>144</v>
      </c>
      <c r="BE342" s="160">
        <f>IF(O342="základní",K342,0)</f>
        <v>0</v>
      </c>
      <c r="BF342" s="160">
        <f>IF(O342="snížená",K342,0)</f>
        <v>0</v>
      </c>
      <c r="BG342" s="160">
        <f>IF(O342="zákl. přenesená",K342,0)</f>
        <v>0</v>
      </c>
      <c r="BH342" s="160">
        <f>IF(O342="sníž. přenesená",K342,0)</f>
        <v>0</v>
      </c>
      <c r="BI342" s="160">
        <f>IF(O342="nulová",K342,0)</f>
        <v>0</v>
      </c>
      <c r="BJ342" s="17" t="s">
        <v>83</v>
      </c>
      <c r="BK342" s="160">
        <f>ROUND(P342*H342,2)</f>
        <v>0</v>
      </c>
      <c r="BL342" s="17" t="s">
        <v>234</v>
      </c>
      <c r="BM342" s="159" t="s">
        <v>543</v>
      </c>
    </row>
    <row r="343" spans="1:65" s="2" customFormat="1" ht="29.25">
      <c r="A343" s="32"/>
      <c r="B343" s="33"/>
      <c r="C343" s="32"/>
      <c r="D343" s="161" t="s">
        <v>152</v>
      </c>
      <c r="E343" s="32"/>
      <c r="F343" s="162" t="s">
        <v>544</v>
      </c>
      <c r="G343" s="32"/>
      <c r="H343" s="32"/>
      <c r="I343" s="163"/>
      <c r="J343" s="163"/>
      <c r="K343" s="32"/>
      <c r="L343" s="32"/>
      <c r="M343" s="33"/>
      <c r="N343" s="164"/>
      <c r="O343" s="165"/>
      <c r="P343" s="58"/>
      <c r="Q343" s="58"/>
      <c r="R343" s="58"/>
      <c r="S343" s="58"/>
      <c r="T343" s="58"/>
      <c r="U343" s="58"/>
      <c r="V343" s="58"/>
      <c r="W343" s="58"/>
      <c r="X343" s="59"/>
      <c r="Y343" s="32"/>
      <c r="Z343" s="32"/>
      <c r="AA343" s="32"/>
      <c r="AB343" s="32"/>
      <c r="AC343" s="32"/>
      <c r="AD343" s="32"/>
      <c r="AE343" s="32"/>
      <c r="AT343" s="17" t="s">
        <v>152</v>
      </c>
      <c r="AU343" s="17" t="s">
        <v>87</v>
      </c>
    </row>
    <row r="344" spans="1:65" s="12" customFormat="1" ht="22.9" customHeight="1">
      <c r="B344" s="132"/>
      <c r="D344" s="133" t="s">
        <v>77</v>
      </c>
      <c r="E344" s="144" t="s">
        <v>545</v>
      </c>
      <c r="F344" s="144" t="s">
        <v>546</v>
      </c>
      <c r="I344" s="135"/>
      <c r="J344" s="135"/>
      <c r="K344" s="145">
        <f>BK344</f>
        <v>0</v>
      </c>
      <c r="M344" s="132"/>
      <c r="N344" s="137"/>
      <c r="O344" s="138"/>
      <c r="P344" s="138"/>
      <c r="Q344" s="139">
        <f>SUM(Q345:Q353)</f>
        <v>0</v>
      </c>
      <c r="R344" s="139">
        <f>SUM(R345:R353)</f>
        <v>0</v>
      </c>
      <c r="S344" s="138"/>
      <c r="T344" s="140">
        <f>SUM(T345:T353)</f>
        <v>0</v>
      </c>
      <c r="U344" s="138"/>
      <c r="V344" s="140">
        <f>SUM(V345:V353)</f>
        <v>0.14524862399999999</v>
      </c>
      <c r="W344" s="138"/>
      <c r="X344" s="141">
        <f>SUM(X345:X353)</f>
        <v>0</v>
      </c>
      <c r="AR344" s="133" t="s">
        <v>87</v>
      </c>
      <c r="AT344" s="142" t="s">
        <v>77</v>
      </c>
      <c r="AU344" s="142" t="s">
        <v>83</v>
      </c>
      <c r="AY344" s="133" t="s">
        <v>144</v>
      </c>
      <c r="BK344" s="143">
        <f>SUM(BK345:BK353)</f>
        <v>0</v>
      </c>
    </row>
    <row r="345" spans="1:65" s="2" customFormat="1" ht="24.2" customHeight="1">
      <c r="A345" s="32"/>
      <c r="B345" s="146"/>
      <c r="C345" s="147" t="s">
        <v>547</v>
      </c>
      <c r="D345" s="147" t="s">
        <v>146</v>
      </c>
      <c r="E345" s="148" t="s">
        <v>548</v>
      </c>
      <c r="F345" s="149" t="s">
        <v>549</v>
      </c>
      <c r="G345" s="150" t="s">
        <v>158</v>
      </c>
      <c r="H345" s="151">
        <v>316.86</v>
      </c>
      <c r="I345" s="152"/>
      <c r="J345" s="152"/>
      <c r="K345" s="153">
        <f>ROUND(P345*H345,2)</f>
        <v>0</v>
      </c>
      <c r="L345" s="149" t="s">
        <v>1</v>
      </c>
      <c r="M345" s="33"/>
      <c r="N345" s="154" t="s">
        <v>1</v>
      </c>
      <c r="O345" s="155" t="s">
        <v>41</v>
      </c>
      <c r="P345" s="156">
        <f>I345+J345</f>
        <v>0</v>
      </c>
      <c r="Q345" s="156">
        <f>ROUND(I345*H345,2)</f>
        <v>0</v>
      </c>
      <c r="R345" s="156">
        <f>ROUND(J345*H345,2)</f>
        <v>0</v>
      </c>
      <c r="S345" s="58"/>
      <c r="T345" s="157">
        <f>S345*H345</f>
        <v>0</v>
      </c>
      <c r="U345" s="157">
        <v>2.0000000000000001E-4</v>
      </c>
      <c r="V345" s="157">
        <f>U345*H345</f>
        <v>6.3372000000000012E-2</v>
      </c>
      <c r="W345" s="157">
        <v>0</v>
      </c>
      <c r="X345" s="158">
        <f>W345*H345</f>
        <v>0</v>
      </c>
      <c r="Y345" s="32"/>
      <c r="Z345" s="32"/>
      <c r="AA345" s="32"/>
      <c r="AB345" s="32"/>
      <c r="AC345" s="32"/>
      <c r="AD345" s="32"/>
      <c r="AE345" s="32"/>
      <c r="AR345" s="159" t="s">
        <v>234</v>
      </c>
      <c r="AT345" s="159" t="s">
        <v>146</v>
      </c>
      <c r="AU345" s="159" t="s">
        <v>87</v>
      </c>
      <c r="AY345" s="17" t="s">
        <v>144</v>
      </c>
      <c r="BE345" s="160">
        <f>IF(O345="základní",K345,0)</f>
        <v>0</v>
      </c>
      <c r="BF345" s="160">
        <f>IF(O345="snížená",K345,0)</f>
        <v>0</v>
      </c>
      <c r="BG345" s="160">
        <f>IF(O345="zákl. přenesená",K345,0)</f>
        <v>0</v>
      </c>
      <c r="BH345" s="160">
        <f>IF(O345="sníž. přenesená",K345,0)</f>
        <v>0</v>
      </c>
      <c r="BI345" s="160">
        <f>IF(O345="nulová",K345,0)</f>
        <v>0</v>
      </c>
      <c r="BJ345" s="17" t="s">
        <v>83</v>
      </c>
      <c r="BK345" s="160">
        <f>ROUND(P345*H345,2)</f>
        <v>0</v>
      </c>
      <c r="BL345" s="17" t="s">
        <v>234</v>
      </c>
      <c r="BM345" s="159" t="s">
        <v>550</v>
      </c>
    </row>
    <row r="346" spans="1:65" s="2" customFormat="1" ht="19.5">
      <c r="A346" s="32"/>
      <c r="B346" s="33"/>
      <c r="C346" s="32"/>
      <c r="D346" s="161" t="s">
        <v>152</v>
      </c>
      <c r="E346" s="32"/>
      <c r="F346" s="162" t="s">
        <v>551</v>
      </c>
      <c r="G346" s="32"/>
      <c r="H346" s="32"/>
      <c r="I346" s="163"/>
      <c r="J346" s="163"/>
      <c r="K346" s="32"/>
      <c r="L346" s="32"/>
      <c r="M346" s="33"/>
      <c r="N346" s="164"/>
      <c r="O346" s="165"/>
      <c r="P346" s="58"/>
      <c r="Q346" s="58"/>
      <c r="R346" s="58"/>
      <c r="S346" s="58"/>
      <c r="T346" s="58"/>
      <c r="U346" s="58"/>
      <c r="V346" s="58"/>
      <c r="W346" s="58"/>
      <c r="X346" s="59"/>
      <c r="Y346" s="32"/>
      <c r="Z346" s="32"/>
      <c r="AA346" s="32"/>
      <c r="AB346" s="32"/>
      <c r="AC346" s="32"/>
      <c r="AD346" s="32"/>
      <c r="AE346" s="32"/>
      <c r="AT346" s="17" t="s">
        <v>152</v>
      </c>
      <c r="AU346" s="17" t="s">
        <v>87</v>
      </c>
    </row>
    <row r="347" spans="1:65" s="13" customFormat="1" ht="11.25">
      <c r="B347" s="166"/>
      <c r="D347" s="161" t="s">
        <v>154</v>
      </c>
      <c r="E347" s="167" t="s">
        <v>1</v>
      </c>
      <c r="F347" s="168" t="s">
        <v>552</v>
      </c>
      <c r="H347" s="169">
        <v>146</v>
      </c>
      <c r="I347" s="170"/>
      <c r="J347" s="170"/>
      <c r="M347" s="166"/>
      <c r="N347" s="171"/>
      <c r="O347" s="172"/>
      <c r="P347" s="172"/>
      <c r="Q347" s="172"/>
      <c r="R347" s="172"/>
      <c r="S347" s="172"/>
      <c r="T347" s="172"/>
      <c r="U347" s="172"/>
      <c r="V347" s="172"/>
      <c r="W347" s="172"/>
      <c r="X347" s="173"/>
      <c r="AT347" s="167" t="s">
        <v>154</v>
      </c>
      <c r="AU347" s="167" t="s">
        <v>87</v>
      </c>
      <c r="AV347" s="13" t="s">
        <v>87</v>
      </c>
      <c r="AW347" s="13" t="s">
        <v>4</v>
      </c>
      <c r="AX347" s="13" t="s">
        <v>78</v>
      </c>
      <c r="AY347" s="167" t="s">
        <v>144</v>
      </c>
    </row>
    <row r="348" spans="1:65" s="13" customFormat="1" ht="11.25">
      <c r="B348" s="166"/>
      <c r="D348" s="161" t="s">
        <v>154</v>
      </c>
      <c r="E348" s="167" t="s">
        <v>1</v>
      </c>
      <c r="F348" s="168" t="s">
        <v>553</v>
      </c>
      <c r="H348" s="169">
        <v>118.86</v>
      </c>
      <c r="I348" s="170"/>
      <c r="J348" s="170"/>
      <c r="M348" s="166"/>
      <c r="N348" s="171"/>
      <c r="O348" s="172"/>
      <c r="P348" s="172"/>
      <c r="Q348" s="172"/>
      <c r="R348" s="172"/>
      <c r="S348" s="172"/>
      <c r="T348" s="172"/>
      <c r="U348" s="172"/>
      <c r="V348" s="172"/>
      <c r="W348" s="172"/>
      <c r="X348" s="173"/>
      <c r="AT348" s="167" t="s">
        <v>154</v>
      </c>
      <c r="AU348" s="167" t="s">
        <v>87</v>
      </c>
      <c r="AV348" s="13" t="s">
        <v>87</v>
      </c>
      <c r="AW348" s="13" t="s">
        <v>4</v>
      </c>
      <c r="AX348" s="13" t="s">
        <v>78</v>
      </c>
      <c r="AY348" s="167" t="s">
        <v>144</v>
      </c>
    </row>
    <row r="349" spans="1:65" s="13" customFormat="1" ht="11.25">
      <c r="B349" s="166"/>
      <c r="D349" s="161" t="s">
        <v>154</v>
      </c>
      <c r="E349" s="167" t="s">
        <v>1</v>
      </c>
      <c r="F349" s="168" t="s">
        <v>554</v>
      </c>
      <c r="H349" s="169">
        <v>52</v>
      </c>
      <c r="I349" s="170"/>
      <c r="J349" s="170"/>
      <c r="M349" s="166"/>
      <c r="N349" s="171"/>
      <c r="O349" s="172"/>
      <c r="P349" s="172"/>
      <c r="Q349" s="172"/>
      <c r="R349" s="172"/>
      <c r="S349" s="172"/>
      <c r="T349" s="172"/>
      <c r="U349" s="172"/>
      <c r="V349" s="172"/>
      <c r="W349" s="172"/>
      <c r="X349" s="173"/>
      <c r="AT349" s="167" t="s">
        <v>154</v>
      </c>
      <c r="AU349" s="167" t="s">
        <v>87</v>
      </c>
      <c r="AV349" s="13" t="s">
        <v>87</v>
      </c>
      <c r="AW349" s="13" t="s">
        <v>4</v>
      </c>
      <c r="AX349" s="13" t="s">
        <v>78</v>
      </c>
      <c r="AY349" s="167" t="s">
        <v>144</v>
      </c>
    </row>
    <row r="350" spans="1:65" s="14" customFormat="1" ht="11.25">
      <c r="B350" s="174"/>
      <c r="D350" s="161" t="s">
        <v>154</v>
      </c>
      <c r="E350" s="175" t="s">
        <v>1</v>
      </c>
      <c r="F350" s="176" t="s">
        <v>163</v>
      </c>
      <c r="H350" s="177">
        <v>316.86</v>
      </c>
      <c r="I350" s="178"/>
      <c r="J350" s="178"/>
      <c r="M350" s="174"/>
      <c r="N350" s="179"/>
      <c r="O350" s="180"/>
      <c r="P350" s="180"/>
      <c r="Q350" s="180"/>
      <c r="R350" s="180"/>
      <c r="S350" s="180"/>
      <c r="T350" s="180"/>
      <c r="U350" s="180"/>
      <c r="V350" s="180"/>
      <c r="W350" s="180"/>
      <c r="X350" s="181"/>
      <c r="AT350" s="175" t="s">
        <v>154</v>
      </c>
      <c r="AU350" s="175" t="s">
        <v>87</v>
      </c>
      <c r="AV350" s="14" t="s">
        <v>93</v>
      </c>
      <c r="AW350" s="14" t="s">
        <v>4</v>
      </c>
      <c r="AX350" s="14" t="s">
        <v>83</v>
      </c>
      <c r="AY350" s="175" t="s">
        <v>144</v>
      </c>
    </row>
    <row r="351" spans="1:65" s="2" customFormat="1" ht="33" customHeight="1">
      <c r="A351" s="32"/>
      <c r="B351" s="146"/>
      <c r="C351" s="147" t="s">
        <v>555</v>
      </c>
      <c r="D351" s="147" t="s">
        <v>146</v>
      </c>
      <c r="E351" s="148" t="s">
        <v>556</v>
      </c>
      <c r="F351" s="149" t="s">
        <v>557</v>
      </c>
      <c r="G351" s="150" t="s">
        <v>158</v>
      </c>
      <c r="H351" s="151">
        <v>316.86</v>
      </c>
      <c r="I351" s="152"/>
      <c r="J351" s="152"/>
      <c r="K351" s="153">
        <f>ROUND(P351*H351,2)</f>
        <v>0</v>
      </c>
      <c r="L351" s="149" t="s">
        <v>150</v>
      </c>
      <c r="M351" s="33"/>
      <c r="N351" s="154" t="s">
        <v>1</v>
      </c>
      <c r="O351" s="155" t="s">
        <v>41</v>
      </c>
      <c r="P351" s="156">
        <f>I351+J351</f>
        <v>0</v>
      </c>
      <c r="Q351" s="156">
        <f>ROUND(I351*H351,2)</f>
        <v>0</v>
      </c>
      <c r="R351" s="156">
        <f>ROUND(J351*H351,2)</f>
        <v>0</v>
      </c>
      <c r="S351" s="58"/>
      <c r="T351" s="157">
        <f>S351*H351</f>
        <v>0</v>
      </c>
      <c r="U351" s="157">
        <v>2.5839999999999999E-4</v>
      </c>
      <c r="V351" s="157">
        <f>U351*H351</f>
        <v>8.1876623999999995E-2</v>
      </c>
      <c r="W351" s="157">
        <v>0</v>
      </c>
      <c r="X351" s="158">
        <f>W351*H351</f>
        <v>0</v>
      </c>
      <c r="Y351" s="32"/>
      <c r="Z351" s="32"/>
      <c r="AA351" s="32"/>
      <c r="AB351" s="32"/>
      <c r="AC351" s="32"/>
      <c r="AD351" s="32"/>
      <c r="AE351" s="32"/>
      <c r="AR351" s="159" t="s">
        <v>234</v>
      </c>
      <c r="AT351" s="159" t="s">
        <v>146</v>
      </c>
      <c r="AU351" s="159" t="s">
        <v>87</v>
      </c>
      <c r="AY351" s="17" t="s">
        <v>144</v>
      </c>
      <c r="BE351" s="160">
        <f>IF(O351="základní",K351,0)</f>
        <v>0</v>
      </c>
      <c r="BF351" s="160">
        <f>IF(O351="snížená",K351,0)</f>
        <v>0</v>
      </c>
      <c r="BG351" s="160">
        <f>IF(O351="zákl. přenesená",K351,0)</f>
        <v>0</v>
      </c>
      <c r="BH351" s="160">
        <f>IF(O351="sníž. přenesená",K351,0)</f>
        <v>0</v>
      </c>
      <c r="BI351" s="160">
        <f>IF(O351="nulová",K351,0)</f>
        <v>0</v>
      </c>
      <c r="BJ351" s="17" t="s">
        <v>83</v>
      </c>
      <c r="BK351" s="160">
        <f>ROUND(P351*H351,2)</f>
        <v>0</v>
      </c>
      <c r="BL351" s="17" t="s">
        <v>234</v>
      </c>
      <c r="BM351" s="159" t="s">
        <v>558</v>
      </c>
    </row>
    <row r="352" spans="1:65" s="2" customFormat="1" ht="29.25">
      <c r="A352" s="32"/>
      <c r="B352" s="33"/>
      <c r="C352" s="32"/>
      <c r="D352" s="161" t="s">
        <v>152</v>
      </c>
      <c r="E352" s="32"/>
      <c r="F352" s="162" t="s">
        <v>559</v>
      </c>
      <c r="G352" s="32"/>
      <c r="H352" s="32"/>
      <c r="I352" s="163"/>
      <c r="J352" s="163"/>
      <c r="K352" s="32"/>
      <c r="L352" s="32"/>
      <c r="M352" s="33"/>
      <c r="N352" s="164"/>
      <c r="O352" s="165"/>
      <c r="P352" s="58"/>
      <c r="Q352" s="58"/>
      <c r="R352" s="58"/>
      <c r="S352" s="58"/>
      <c r="T352" s="58"/>
      <c r="U352" s="58"/>
      <c r="V352" s="58"/>
      <c r="W352" s="58"/>
      <c r="X352" s="59"/>
      <c r="Y352" s="32"/>
      <c r="Z352" s="32"/>
      <c r="AA352" s="32"/>
      <c r="AB352" s="32"/>
      <c r="AC352" s="32"/>
      <c r="AD352" s="32"/>
      <c r="AE352" s="32"/>
      <c r="AT352" s="17" t="s">
        <v>152</v>
      </c>
      <c r="AU352" s="17" t="s">
        <v>87</v>
      </c>
    </row>
    <row r="353" spans="1:51" s="13" customFormat="1" ht="11.25">
      <c r="B353" s="166"/>
      <c r="D353" s="161" t="s">
        <v>154</v>
      </c>
      <c r="E353" s="167" t="s">
        <v>1</v>
      </c>
      <c r="F353" s="168" t="s">
        <v>560</v>
      </c>
      <c r="H353" s="169">
        <v>316.86</v>
      </c>
      <c r="I353" s="170"/>
      <c r="J353" s="170"/>
      <c r="M353" s="166"/>
      <c r="N353" s="199"/>
      <c r="O353" s="200"/>
      <c r="P353" s="200"/>
      <c r="Q353" s="200"/>
      <c r="R353" s="200"/>
      <c r="S353" s="200"/>
      <c r="T353" s="200"/>
      <c r="U353" s="200"/>
      <c r="V353" s="200"/>
      <c r="W353" s="200"/>
      <c r="X353" s="201"/>
      <c r="AT353" s="167" t="s">
        <v>154</v>
      </c>
      <c r="AU353" s="167" t="s">
        <v>87</v>
      </c>
      <c r="AV353" s="13" t="s">
        <v>87</v>
      </c>
      <c r="AW353" s="13" t="s">
        <v>4</v>
      </c>
      <c r="AX353" s="13" t="s">
        <v>83</v>
      </c>
      <c r="AY353" s="167" t="s">
        <v>144</v>
      </c>
    </row>
    <row r="354" spans="1:51" s="2" customFormat="1" ht="6.95" customHeight="1">
      <c r="A354" s="32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33"/>
      <c r="N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</row>
  </sheetData>
  <autoFilter ref="C129:L353"/>
  <mergeCells count="9">
    <mergeCell ref="E87:H87"/>
    <mergeCell ref="E120:H120"/>
    <mergeCell ref="E122:H122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46" t="s">
        <v>6</v>
      </c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T2" s="17" t="s">
        <v>89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87</v>
      </c>
    </row>
    <row r="4" spans="1:46" s="1" customFormat="1" ht="24.95" customHeight="1">
      <c r="B4" s="20"/>
      <c r="D4" s="21" t="s">
        <v>99</v>
      </c>
      <c r="M4" s="20"/>
      <c r="N4" s="94" t="s">
        <v>11</v>
      </c>
      <c r="AT4" s="17" t="s">
        <v>3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27" t="s">
        <v>17</v>
      </c>
      <c r="M6" s="20"/>
    </row>
    <row r="7" spans="1:46" s="1" customFormat="1" ht="16.5" customHeight="1">
      <c r="B7" s="20"/>
      <c r="E7" s="247" t="str">
        <f>'Rekapitulace stavby'!K6</f>
        <v>ZUŠ-učebna v podkroví-změna užívání</v>
      </c>
      <c r="F7" s="248"/>
      <c r="G7" s="248"/>
      <c r="H7" s="248"/>
      <c r="M7" s="20"/>
    </row>
    <row r="8" spans="1:46" s="2" customFormat="1" ht="12" customHeight="1">
      <c r="A8" s="32"/>
      <c r="B8" s="33"/>
      <c r="C8" s="32"/>
      <c r="D8" s="27" t="s">
        <v>100</v>
      </c>
      <c r="E8" s="32"/>
      <c r="F8" s="32"/>
      <c r="G8" s="32"/>
      <c r="H8" s="32"/>
      <c r="I8" s="32"/>
      <c r="J8" s="32"/>
      <c r="K8" s="32"/>
      <c r="L8" s="32"/>
      <c r="M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8" t="s">
        <v>561</v>
      </c>
      <c r="F9" s="249"/>
      <c r="G9" s="249"/>
      <c r="H9" s="249"/>
      <c r="I9" s="32"/>
      <c r="J9" s="32"/>
      <c r="K9" s="32"/>
      <c r="L9" s="32"/>
      <c r="M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32"/>
      <c r="M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5" t="str">
        <f>'Rekapitulace stavby'!AN8</f>
        <v>28. 3. 2022</v>
      </c>
      <c r="K12" s="32"/>
      <c r="L12" s="32"/>
      <c r="M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1</v>
      </c>
      <c r="K14" s="32"/>
      <c r="L14" s="32"/>
      <c r="M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1</v>
      </c>
      <c r="K15" s="32"/>
      <c r="L15" s="32"/>
      <c r="M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32"/>
      <c r="M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0" t="str">
        <f>'Rekapitulace stavby'!E14</f>
        <v>Vyplň údaj</v>
      </c>
      <c r="F18" s="230"/>
      <c r="G18" s="230"/>
      <c r="H18" s="230"/>
      <c r="I18" s="27" t="s">
        <v>28</v>
      </c>
      <c r="J18" s="28" t="str">
        <f>'Rekapitulace stavby'!AN14</f>
        <v>Vyplň údaj</v>
      </c>
      <c r="K18" s="32"/>
      <c r="L18" s="32"/>
      <c r="M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1</v>
      </c>
      <c r="K20" s="32"/>
      <c r="L20" s="32"/>
      <c r="M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1</v>
      </c>
      <c r="K21" s="32"/>
      <c r="L21" s="32"/>
      <c r="M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26</v>
      </c>
      <c r="J23" s="25" t="s">
        <v>1</v>
      </c>
      <c r="K23" s="32"/>
      <c r="L23" s="32"/>
      <c r="M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28</v>
      </c>
      <c r="J24" s="25" t="s">
        <v>1</v>
      </c>
      <c r="K24" s="32"/>
      <c r="L24" s="32"/>
      <c r="M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32"/>
      <c r="M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5"/>
      <c r="B27" s="96"/>
      <c r="C27" s="95"/>
      <c r="D27" s="95"/>
      <c r="E27" s="235" t="s">
        <v>1</v>
      </c>
      <c r="F27" s="235"/>
      <c r="G27" s="235"/>
      <c r="H27" s="235"/>
      <c r="I27" s="95"/>
      <c r="J27" s="95"/>
      <c r="K27" s="95"/>
      <c r="L27" s="95"/>
      <c r="M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66"/>
      <c r="M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3"/>
      <c r="C30" s="32"/>
      <c r="D30" s="32"/>
      <c r="E30" s="27" t="s">
        <v>102</v>
      </c>
      <c r="F30" s="32"/>
      <c r="G30" s="32"/>
      <c r="H30" s="32"/>
      <c r="I30" s="32"/>
      <c r="J30" s="32"/>
      <c r="K30" s="98">
        <f>I96</f>
        <v>0</v>
      </c>
      <c r="L30" s="32"/>
      <c r="M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3"/>
      <c r="C31" s="32"/>
      <c r="D31" s="32"/>
      <c r="E31" s="27" t="s">
        <v>103</v>
      </c>
      <c r="F31" s="32"/>
      <c r="G31" s="32"/>
      <c r="H31" s="32"/>
      <c r="I31" s="32"/>
      <c r="J31" s="32"/>
      <c r="K31" s="98">
        <f>J96</f>
        <v>0</v>
      </c>
      <c r="L31" s="32"/>
      <c r="M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99" t="s">
        <v>36</v>
      </c>
      <c r="E32" s="32"/>
      <c r="F32" s="32"/>
      <c r="G32" s="32"/>
      <c r="H32" s="32"/>
      <c r="I32" s="32"/>
      <c r="J32" s="32"/>
      <c r="K32" s="71">
        <f>ROUND(K120, 2)</f>
        <v>0</v>
      </c>
      <c r="L32" s="32"/>
      <c r="M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66"/>
      <c r="M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38</v>
      </c>
      <c r="G34" s="32"/>
      <c r="H34" s="32"/>
      <c r="I34" s="36" t="s">
        <v>37</v>
      </c>
      <c r="J34" s="32"/>
      <c r="K34" s="36" t="s">
        <v>39</v>
      </c>
      <c r="L34" s="32"/>
      <c r="M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0" t="s">
        <v>40</v>
      </c>
      <c r="E35" s="27" t="s">
        <v>41</v>
      </c>
      <c r="F35" s="98">
        <f>ROUND((SUM(BE120:BE149)),  2)</f>
        <v>0</v>
      </c>
      <c r="G35" s="32"/>
      <c r="H35" s="32"/>
      <c r="I35" s="101">
        <v>0.21</v>
      </c>
      <c r="J35" s="32"/>
      <c r="K35" s="98">
        <f>ROUND(((SUM(BE120:BE149))*I35),  2)</f>
        <v>0</v>
      </c>
      <c r="L35" s="32"/>
      <c r="M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42</v>
      </c>
      <c r="F36" s="98">
        <f>ROUND((SUM(BF120:BF149)),  2)</f>
        <v>0</v>
      </c>
      <c r="G36" s="32"/>
      <c r="H36" s="32"/>
      <c r="I36" s="101">
        <v>0.15</v>
      </c>
      <c r="J36" s="32"/>
      <c r="K36" s="98">
        <f>ROUND(((SUM(BF120:BF149))*I36),  2)</f>
        <v>0</v>
      </c>
      <c r="L36" s="32"/>
      <c r="M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43</v>
      </c>
      <c r="F37" s="98">
        <f>ROUND((SUM(BG120:BG149)),  2)</f>
        <v>0</v>
      </c>
      <c r="G37" s="32"/>
      <c r="H37" s="32"/>
      <c r="I37" s="101">
        <v>0.21</v>
      </c>
      <c r="J37" s="32"/>
      <c r="K37" s="98">
        <f>0</f>
        <v>0</v>
      </c>
      <c r="L37" s="32"/>
      <c r="M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44</v>
      </c>
      <c r="F38" s="98">
        <f>ROUND((SUM(BH120:BH149)),  2)</f>
        <v>0</v>
      </c>
      <c r="G38" s="32"/>
      <c r="H38" s="32"/>
      <c r="I38" s="101">
        <v>0.15</v>
      </c>
      <c r="J38" s="32"/>
      <c r="K38" s="98">
        <f>0</f>
        <v>0</v>
      </c>
      <c r="L38" s="32"/>
      <c r="M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45</v>
      </c>
      <c r="F39" s="98">
        <f>ROUND((SUM(BI120:BI149)),  2)</f>
        <v>0</v>
      </c>
      <c r="G39" s="32"/>
      <c r="H39" s="32"/>
      <c r="I39" s="101">
        <v>0</v>
      </c>
      <c r="J39" s="32"/>
      <c r="K39" s="98">
        <f>0</f>
        <v>0</v>
      </c>
      <c r="L39" s="32"/>
      <c r="M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2"/>
      <c r="D41" s="103" t="s">
        <v>46</v>
      </c>
      <c r="E41" s="60"/>
      <c r="F41" s="60"/>
      <c r="G41" s="104" t="s">
        <v>47</v>
      </c>
      <c r="H41" s="105" t="s">
        <v>48</v>
      </c>
      <c r="I41" s="60"/>
      <c r="J41" s="60"/>
      <c r="K41" s="106">
        <f>SUM(K32:K39)</f>
        <v>0</v>
      </c>
      <c r="L41" s="107"/>
      <c r="M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4"/>
      <c r="M50" s="42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 ht="12.75">
      <c r="A61" s="32"/>
      <c r="B61" s="33"/>
      <c r="C61" s="32"/>
      <c r="D61" s="45" t="s">
        <v>51</v>
      </c>
      <c r="E61" s="35"/>
      <c r="F61" s="108" t="s">
        <v>52</v>
      </c>
      <c r="G61" s="45" t="s">
        <v>51</v>
      </c>
      <c r="H61" s="35"/>
      <c r="I61" s="35"/>
      <c r="J61" s="109" t="s">
        <v>52</v>
      </c>
      <c r="K61" s="35"/>
      <c r="L61" s="35"/>
      <c r="M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6"/>
      <c r="M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 ht="12.75">
      <c r="A76" s="32"/>
      <c r="B76" s="33"/>
      <c r="C76" s="32"/>
      <c r="D76" s="45" t="s">
        <v>51</v>
      </c>
      <c r="E76" s="35"/>
      <c r="F76" s="108" t="s">
        <v>52</v>
      </c>
      <c r="G76" s="45" t="s">
        <v>51</v>
      </c>
      <c r="H76" s="35"/>
      <c r="I76" s="35"/>
      <c r="J76" s="109" t="s">
        <v>52</v>
      </c>
      <c r="K76" s="35"/>
      <c r="L76" s="35"/>
      <c r="M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104</v>
      </c>
      <c r="D82" s="32"/>
      <c r="E82" s="32"/>
      <c r="F82" s="32"/>
      <c r="G82" s="32"/>
      <c r="H82" s="32"/>
      <c r="I82" s="32"/>
      <c r="J82" s="32"/>
      <c r="K82" s="32"/>
      <c r="L82" s="32"/>
      <c r="M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7" t="str">
        <f>E7</f>
        <v>ZUŠ-učebna v podkroví-změna užívání</v>
      </c>
      <c r="F85" s="248"/>
      <c r="G85" s="248"/>
      <c r="H85" s="248"/>
      <c r="I85" s="32"/>
      <c r="J85" s="32"/>
      <c r="K85" s="32"/>
      <c r="L85" s="32"/>
      <c r="M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100</v>
      </c>
      <c r="D86" s="32"/>
      <c r="E86" s="32"/>
      <c r="F86" s="32"/>
      <c r="G86" s="32"/>
      <c r="H86" s="32"/>
      <c r="I86" s="32"/>
      <c r="J86" s="32"/>
      <c r="K86" s="32"/>
      <c r="L86" s="32"/>
      <c r="M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8" t="str">
        <f>E9</f>
        <v>2 - ZUŠ učebna v podkroví - vytápění</v>
      </c>
      <c r="F87" s="249"/>
      <c r="G87" s="249"/>
      <c r="H87" s="249"/>
      <c r="I87" s="32"/>
      <c r="J87" s="32"/>
      <c r="K87" s="32"/>
      <c r="L87" s="32"/>
      <c r="M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nám. A.Jiráska č.p.3, Lanškroun</v>
      </c>
      <c r="G89" s="32"/>
      <c r="H89" s="32"/>
      <c r="I89" s="27" t="s">
        <v>23</v>
      </c>
      <c r="J89" s="55" t="str">
        <f>IF(J12="","",J12)</f>
        <v>28. 3. 2022</v>
      </c>
      <c r="K89" s="32"/>
      <c r="L89" s="32"/>
      <c r="M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25</v>
      </c>
      <c r="D91" s="32"/>
      <c r="E91" s="32"/>
      <c r="F91" s="25" t="str">
        <f>E15</f>
        <v xml:space="preserve"> Město Lanškroun</v>
      </c>
      <c r="G91" s="32"/>
      <c r="H91" s="32"/>
      <c r="I91" s="27" t="s">
        <v>31</v>
      </c>
      <c r="J91" s="30" t="str">
        <f>E21</f>
        <v xml:space="preserve"> </v>
      </c>
      <c r="K91" s="32"/>
      <c r="L91" s="32"/>
      <c r="M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 xml:space="preserve"> ing. Ivana Smolová</v>
      </c>
      <c r="K92" s="32"/>
      <c r="L92" s="32"/>
      <c r="M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0" t="s">
        <v>105</v>
      </c>
      <c r="D94" s="102"/>
      <c r="E94" s="102"/>
      <c r="F94" s="102"/>
      <c r="G94" s="102"/>
      <c r="H94" s="102"/>
      <c r="I94" s="111" t="s">
        <v>106</v>
      </c>
      <c r="J94" s="111" t="s">
        <v>107</v>
      </c>
      <c r="K94" s="111" t="s">
        <v>108</v>
      </c>
      <c r="L94" s="102"/>
      <c r="M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2" t="s">
        <v>109</v>
      </c>
      <c r="D96" s="32"/>
      <c r="E96" s="32"/>
      <c r="F96" s="32"/>
      <c r="G96" s="32"/>
      <c r="H96" s="32"/>
      <c r="I96" s="71">
        <f t="shared" ref="I96:J98" si="0">Q120</f>
        <v>0</v>
      </c>
      <c r="J96" s="71">
        <f t="shared" si="0"/>
        <v>0</v>
      </c>
      <c r="K96" s="71">
        <f>K120</f>
        <v>0</v>
      </c>
      <c r="L96" s="32"/>
      <c r="M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110</v>
      </c>
    </row>
    <row r="97" spans="1:31" s="9" customFormat="1" ht="24.95" customHeight="1">
      <c r="B97" s="113"/>
      <c r="D97" s="114" t="s">
        <v>118</v>
      </c>
      <c r="E97" s="115"/>
      <c r="F97" s="115"/>
      <c r="G97" s="115"/>
      <c r="H97" s="115"/>
      <c r="I97" s="116">
        <f t="shared" si="0"/>
        <v>0</v>
      </c>
      <c r="J97" s="116">
        <f t="shared" si="0"/>
        <v>0</v>
      </c>
      <c r="K97" s="116">
        <f>K121</f>
        <v>0</v>
      </c>
      <c r="M97" s="113"/>
    </row>
    <row r="98" spans="1:31" s="10" customFormat="1" ht="19.899999999999999" customHeight="1">
      <c r="B98" s="117"/>
      <c r="D98" s="118" t="s">
        <v>562</v>
      </c>
      <c r="E98" s="119"/>
      <c r="F98" s="119"/>
      <c r="G98" s="119"/>
      <c r="H98" s="119"/>
      <c r="I98" s="120">
        <f t="shared" si="0"/>
        <v>0</v>
      </c>
      <c r="J98" s="120">
        <f t="shared" si="0"/>
        <v>0</v>
      </c>
      <c r="K98" s="120">
        <f>K122</f>
        <v>0</v>
      </c>
      <c r="M98" s="117"/>
    </row>
    <row r="99" spans="1:31" s="10" customFormat="1" ht="19.899999999999999" customHeight="1">
      <c r="B99" s="117"/>
      <c r="D99" s="118" t="s">
        <v>563</v>
      </c>
      <c r="E99" s="119"/>
      <c r="F99" s="119"/>
      <c r="G99" s="119"/>
      <c r="H99" s="119"/>
      <c r="I99" s="120">
        <f>Q135</f>
        <v>0</v>
      </c>
      <c r="J99" s="120">
        <f>R135</f>
        <v>0</v>
      </c>
      <c r="K99" s="120">
        <f>K135</f>
        <v>0</v>
      </c>
      <c r="M99" s="117"/>
    </row>
    <row r="100" spans="1:31" s="10" customFormat="1" ht="19.899999999999999" customHeight="1">
      <c r="B100" s="117"/>
      <c r="D100" s="118" t="s">
        <v>564</v>
      </c>
      <c r="E100" s="119"/>
      <c r="F100" s="119"/>
      <c r="G100" s="119"/>
      <c r="H100" s="119"/>
      <c r="I100" s="120">
        <f>Q142</f>
        <v>0</v>
      </c>
      <c r="J100" s="120">
        <f>R142</f>
        <v>0</v>
      </c>
      <c r="K100" s="120">
        <f>K142</f>
        <v>0</v>
      </c>
      <c r="M100" s="117"/>
    </row>
    <row r="101" spans="1:31" s="2" customFormat="1" ht="21.75" customHeight="1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customHeight="1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31" s="2" customFormat="1" ht="6.95" customHeight="1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1" t="s">
        <v>125</v>
      </c>
      <c r="D107" s="32"/>
      <c r="E107" s="32"/>
      <c r="F107" s="32"/>
      <c r="G107" s="32"/>
      <c r="H107" s="32"/>
      <c r="I107" s="32"/>
      <c r="J107" s="32"/>
      <c r="K107" s="32"/>
      <c r="L107" s="32"/>
      <c r="M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17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2"/>
      <c r="D110" s="32"/>
      <c r="E110" s="247" t="str">
        <f>E7</f>
        <v>ZUŠ-učebna v podkroví-změna užívání</v>
      </c>
      <c r="F110" s="248"/>
      <c r="G110" s="248"/>
      <c r="H110" s="248"/>
      <c r="I110" s="32"/>
      <c r="J110" s="32"/>
      <c r="K110" s="32"/>
      <c r="L110" s="32"/>
      <c r="M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100</v>
      </c>
      <c r="D111" s="32"/>
      <c r="E111" s="32"/>
      <c r="F111" s="32"/>
      <c r="G111" s="32"/>
      <c r="H111" s="32"/>
      <c r="I111" s="32"/>
      <c r="J111" s="32"/>
      <c r="K111" s="32"/>
      <c r="L111" s="32"/>
      <c r="M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2"/>
      <c r="D112" s="32"/>
      <c r="E112" s="208" t="str">
        <f>E9</f>
        <v>2 - ZUŠ učebna v podkroví - vytápění</v>
      </c>
      <c r="F112" s="249"/>
      <c r="G112" s="249"/>
      <c r="H112" s="249"/>
      <c r="I112" s="32"/>
      <c r="J112" s="32"/>
      <c r="K112" s="32"/>
      <c r="L112" s="32"/>
      <c r="M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21</v>
      </c>
      <c r="D114" s="32"/>
      <c r="E114" s="32"/>
      <c r="F114" s="25" t="str">
        <f>F12</f>
        <v>nám. A.Jiráska č.p.3, Lanškroun</v>
      </c>
      <c r="G114" s="32"/>
      <c r="H114" s="32"/>
      <c r="I114" s="27" t="s">
        <v>23</v>
      </c>
      <c r="J114" s="55" t="str">
        <f>IF(J12="","",J12)</f>
        <v>28. 3. 2022</v>
      </c>
      <c r="K114" s="32"/>
      <c r="L114" s="32"/>
      <c r="M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25</v>
      </c>
      <c r="D116" s="32"/>
      <c r="E116" s="32"/>
      <c r="F116" s="25" t="str">
        <f>E15</f>
        <v xml:space="preserve"> Město Lanškroun</v>
      </c>
      <c r="G116" s="32"/>
      <c r="H116" s="32"/>
      <c r="I116" s="27" t="s">
        <v>31</v>
      </c>
      <c r="J116" s="30" t="str">
        <f>E21</f>
        <v xml:space="preserve"> </v>
      </c>
      <c r="K116" s="32"/>
      <c r="L116" s="32"/>
      <c r="M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29</v>
      </c>
      <c r="D117" s="32"/>
      <c r="E117" s="32"/>
      <c r="F117" s="25" t="str">
        <f>IF(E18="","",E18)</f>
        <v>Vyplň údaj</v>
      </c>
      <c r="G117" s="32"/>
      <c r="H117" s="32"/>
      <c r="I117" s="27" t="s">
        <v>33</v>
      </c>
      <c r="J117" s="30" t="str">
        <f>E24</f>
        <v xml:space="preserve"> ing. Ivana Smolová</v>
      </c>
      <c r="K117" s="32"/>
      <c r="L117" s="32"/>
      <c r="M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21"/>
      <c r="B119" s="122"/>
      <c r="C119" s="123" t="s">
        <v>126</v>
      </c>
      <c r="D119" s="124" t="s">
        <v>61</v>
      </c>
      <c r="E119" s="124" t="s">
        <v>57</v>
      </c>
      <c r="F119" s="124" t="s">
        <v>58</v>
      </c>
      <c r="G119" s="124" t="s">
        <v>127</v>
      </c>
      <c r="H119" s="124" t="s">
        <v>128</v>
      </c>
      <c r="I119" s="124" t="s">
        <v>129</v>
      </c>
      <c r="J119" s="124" t="s">
        <v>130</v>
      </c>
      <c r="K119" s="124" t="s">
        <v>108</v>
      </c>
      <c r="L119" s="125" t="s">
        <v>131</v>
      </c>
      <c r="M119" s="126"/>
      <c r="N119" s="62" t="s">
        <v>1</v>
      </c>
      <c r="O119" s="63" t="s">
        <v>40</v>
      </c>
      <c r="P119" s="63" t="s">
        <v>132</v>
      </c>
      <c r="Q119" s="63" t="s">
        <v>133</v>
      </c>
      <c r="R119" s="63" t="s">
        <v>134</v>
      </c>
      <c r="S119" s="63" t="s">
        <v>135</v>
      </c>
      <c r="T119" s="63" t="s">
        <v>136</v>
      </c>
      <c r="U119" s="63" t="s">
        <v>137</v>
      </c>
      <c r="V119" s="63" t="s">
        <v>138</v>
      </c>
      <c r="W119" s="63" t="s">
        <v>139</v>
      </c>
      <c r="X119" s="64" t="s">
        <v>140</v>
      </c>
      <c r="Y119" s="121"/>
      <c r="Z119" s="121"/>
      <c r="AA119" s="121"/>
      <c r="AB119" s="121"/>
      <c r="AC119" s="121"/>
      <c r="AD119" s="121"/>
      <c r="AE119" s="121"/>
    </row>
    <row r="120" spans="1:65" s="2" customFormat="1" ht="22.9" customHeight="1">
      <c r="A120" s="32"/>
      <c r="B120" s="33"/>
      <c r="C120" s="69" t="s">
        <v>141</v>
      </c>
      <c r="D120" s="32"/>
      <c r="E120" s="32"/>
      <c r="F120" s="32"/>
      <c r="G120" s="32"/>
      <c r="H120" s="32"/>
      <c r="I120" s="32"/>
      <c r="J120" s="32"/>
      <c r="K120" s="127">
        <f>BK120</f>
        <v>0</v>
      </c>
      <c r="L120" s="32"/>
      <c r="M120" s="33"/>
      <c r="N120" s="65"/>
      <c r="O120" s="56"/>
      <c r="P120" s="66"/>
      <c r="Q120" s="128">
        <f>Q121</f>
        <v>0</v>
      </c>
      <c r="R120" s="128">
        <f>R121</f>
        <v>0</v>
      </c>
      <c r="S120" s="66"/>
      <c r="T120" s="129">
        <f>T121</f>
        <v>0</v>
      </c>
      <c r="U120" s="66"/>
      <c r="V120" s="129">
        <f>V121</f>
        <v>9.5899470000000001E-2</v>
      </c>
      <c r="W120" s="66"/>
      <c r="X120" s="130">
        <f>X121</f>
        <v>0</v>
      </c>
      <c r="Y120" s="32"/>
      <c r="Z120" s="32"/>
      <c r="AA120" s="32"/>
      <c r="AB120" s="32"/>
      <c r="AC120" s="32"/>
      <c r="AD120" s="32"/>
      <c r="AE120" s="32"/>
      <c r="AT120" s="17" t="s">
        <v>77</v>
      </c>
      <c r="AU120" s="17" t="s">
        <v>110</v>
      </c>
      <c r="BK120" s="131">
        <f>BK121</f>
        <v>0</v>
      </c>
    </row>
    <row r="121" spans="1:65" s="12" customFormat="1" ht="25.9" customHeight="1">
      <c r="B121" s="132"/>
      <c r="D121" s="133" t="s">
        <v>77</v>
      </c>
      <c r="E121" s="134" t="s">
        <v>310</v>
      </c>
      <c r="F121" s="134" t="s">
        <v>311</v>
      </c>
      <c r="I121" s="135"/>
      <c r="J121" s="135"/>
      <c r="K121" s="136">
        <f>BK121</f>
        <v>0</v>
      </c>
      <c r="M121" s="132"/>
      <c r="N121" s="137"/>
      <c r="O121" s="138"/>
      <c r="P121" s="138"/>
      <c r="Q121" s="139">
        <f>Q122+Q135+Q142</f>
        <v>0</v>
      </c>
      <c r="R121" s="139">
        <f>R122+R135+R142</f>
        <v>0</v>
      </c>
      <c r="S121" s="138"/>
      <c r="T121" s="140">
        <f>T122+T135+T142</f>
        <v>0</v>
      </c>
      <c r="U121" s="138"/>
      <c r="V121" s="140">
        <f>V122+V135+V142</f>
        <v>9.5899470000000001E-2</v>
      </c>
      <c r="W121" s="138"/>
      <c r="X121" s="141">
        <f>X122+X135+X142</f>
        <v>0</v>
      </c>
      <c r="AR121" s="133" t="s">
        <v>87</v>
      </c>
      <c r="AT121" s="142" t="s">
        <v>77</v>
      </c>
      <c r="AU121" s="142" t="s">
        <v>78</v>
      </c>
      <c r="AY121" s="133" t="s">
        <v>144</v>
      </c>
      <c r="BK121" s="143">
        <f>BK122+BK135+BK142</f>
        <v>0</v>
      </c>
    </row>
    <row r="122" spans="1:65" s="12" customFormat="1" ht="22.9" customHeight="1">
      <c r="B122" s="132"/>
      <c r="D122" s="133" t="s">
        <v>77</v>
      </c>
      <c r="E122" s="144" t="s">
        <v>565</v>
      </c>
      <c r="F122" s="144" t="s">
        <v>566</v>
      </c>
      <c r="I122" s="135"/>
      <c r="J122" s="135"/>
      <c r="K122" s="145">
        <f>BK122</f>
        <v>0</v>
      </c>
      <c r="M122" s="132"/>
      <c r="N122" s="137"/>
      <c r="O122" s="138"/>
      <c r="P122" s="138"/>
      <c r="Q122" s="139">
        <f>SUM(Q123:Q134)</f>
        <v>0</v>
      </c>
      <c r="R122" s="139">
        <f>SUM(R123:R134)</f>
        <v>0</v>
      </c>
      <c r="S122" s="138"/>
      <c r="T122" s="140">
        <f>SUM(T123:T134)</f>
        <v>0</v>
      </c>
      <c r="U122" s="138"/>
      <c r="V122" s="140">
        <f>SUM(V123:V134)</f>
        <v>1.169276E-2</v>
      </c>
      <c r="W122" s="138"/>
      <c r="X122" s="141">
        <f>SUM(X123:X134)</f>
        <v>0</v>
      </c>
      <c r="AR122" s="133" t="s">
        <v>87</v>
      </c>
      <c r="AT122" s="142" t="s">
        <v>77</v>
      </c>
      <c r="AU122" s="142" t="s">
        <v>83</v>
      </c>
      <c r="AY122" s="133" t="s">
        <v>144</v>
      </c>
      <c r="BK122" s="143">
        <f>SUM(BK123:BK134)</f>
        <v>0</v>
      </c>
    </row>
    <row r="123" spans="1:65" s="2" customFormat="1" ht="24.2" customHeight="1">
      <c r="A123" s="32"/>
      <c r="B123" s="146"/>
      <c r="C123" s="147" t="s">
        <v>83</v>
      </c>
      <c r="D123" s="147" t="s">
        <v>146</v>
      </c>
      <c r="E123" s="148" t="s">
        <v>567</v>
      </c>
      <c r="F123" s="149" t="s">
        <v>568</v>
      </c>
      <c r="G123" s="150" t="s">
        <v>255</v>
      </c>
      <c r="H123" s="151">
        <v>22</v>
      </c>
      <c r="I123" s="152"/>
      <c r="J123" s="152"/>
      <c r="K123" s="153">
        <f>ROUND(P123*H123,2)</f>
        <v>0</v>
      </c>
      <c r="L123" s="149" t="s">
        <v>150</v>
      </c>
      <c r="M123" s="33"/>
      <c r="N123" s="154" t="s">
        <v>1</v>
      </c>
      <c r="O123" s="155" t="s">
        <v>41</v>
      </c>
      <c r="P123" s="156">
        <f>I123+J123</f>
        <v>0</v>
      </c>
      <c r="Q123" s="156">
        <f>ROUND(I123*H123,2)</f>
        <v>0</v>
      </c>
      <c r="R123" s="156">
        <f>ROUND(J123*H123,2)</f>
        <v>0</v>
      </c>
      <c r="S123" s="58"/>
      <c r="T123" s="157">
        <f>S123*H123</f>
        <v>0</v>
      </c>
      <c r="U123" s="157">
        <v>4.8396000000000002E-4</v>
      </c>
      <c r="V123" s="157">
        <f>U123*H123</f>
        <v>1.0647120000000001E-2</v>
      </c>
      <c r="W123" s="157">
        <v>0</v>
      </c>
      <c r="X123" s="158">
        <f>W123*H123</f>
        <v>0</v>
      </c>
      <c r="Y123" s="32"/>
      <c r="Z123" s="32"/>
      <c r="AA123" s="32"/>
      <c r="AB123" s="32"/>
      <c r="AC123" s="32"/>
      <c r="AD123" s="32"/>
      <c r="AE123" s="32"/>
      <c r="AR123" s="159" t="s">
        <v>234</v>
      </c>
      <c r="AT123" s="159" t="s">
        <v>146</v>
      </c>
      <c r="AU123" s="159" t="s">
        <v>87</v>
      </c>
      <c r="AY123" s="17" t="s">
        <v>144</v>
      </c>
      <c r="BE123" s="160">
        <f>IF(O123="základní",K123,0)</f>
        <v>0</v>
      </c>
      <c r="BF123" s="160">
        <f>IF(O123="snížená",K123,0)</f>
        <v>0</v>
      </c>
      <c r="BG123" s="160">
        <f>IF(O123="zákl. přenesená",K123,0)</f>
        <v>0</v>
      </c>
      <c r="BH123" s="160">
        <f>IF(O123="sníž. přenesená",K123,0)</f>
        <v>0</v>
      </c>
      <c r="BI123" s="160">
        <f>IF(O123="nulová",K123,0)</f>
        <v>0</v>
      </c>
      <c r="BJ123" s="17" t="s">
        <v>83</v>
      </c>
      <c r="BK123" s="160">
        <f>ROUND(P123*H123,2)</f>
        <v>0</v>
      </c>
      <c r="BL123" s="17" t="s">
        <v>234</v>
      </c>
      <c r="BM123" s="159" t="s">
        <v>569</v>
      </c>
    </row>
    <row r="124" spans="1:65" s="2" customFormat="1" ht="19.5">
      <c r="A124" s="32"/>
      <c r="B124" s="33"/>
      <c r="C124" s="32"/>
      <c r="D124" s="161" t="s">
        <v>152</v>
      </c>
      <c r="E124" s="32"/>
      <c r="F124" s="162" t="s">
        <v>570</v>
      </c>
      <c r="G124" s="32"/>
      <c r="H124" s="32"/>
      <c r="I124" s="163"/>
      <c r="J124" s="163"/>
      <c r="K124" s="32"/>
      <c r="L124" s="32"/>
      <c r="M124" s="33"/>
      <c r="N124" s="164"/>
      <c r="O124" s="165"/>
      <c r="P124" s="58"/>
      <c r="Q124" s="58"/>
      <c r="R124" s="58"/>
      <c r="S124" s="58"/>
      <c r="T124" s="58"/>
      <c r="U124" s="58"/>
      <c r="V124" s="58"/>
      <c r="W124" s="58"/>
      <c r="X124" s="59"/>
      <c r="Y124" s="32"/>
      <c r="Z124" s="32"/>
      <c r="AA124" s="32"/>
      <c r="AB124" s="32"/>
      <c r="AC124" s="32"/>
      <c r="AD124" s="32"/>
      <c r="AE124" s="32"/>
      <c r="AT124" s="17" t="s">
        <v>152</v>
      </c>
      <c r="AU124" s="17" t="s">
        <v>87</v>
      </c>
    </row>
    <row r="125" spans="1:65" s="2" customFormat="1" ht="33" customHeight="1">
      <c r="A125" s="32"/>
      <c r="B125" s="146"/>
      <c r="C125" s="147" t="s">
        <v>87</v>
      </c>
      <c r="D125" s="147" t="s">
        <v>146</v>
      </c>
      <c r="E125" s="148" t="s">
        <v>571</v>
      </c>
      <c r="F125" s="149" t="s">
        <v>572</v>
      </c>
      <c r="G125" s="150" t="s">
        <v>182</v>
      </c>
      <c r="H125" s="151">
        <v>2</v>
      </c>
      <c r="I125" s="152"/>
      <c r="J125" s="152"/>
      <c r="K125" s="153">
        <f>ROUND(P125*H125,2)</f>
        <v>0</v>
      </c>
      <c r="L125" s="149" t="s">
        <v>1</v>
      </c>
      <c r="M125" s="33"/>
      <c r="N125" s="154" t="s">
        <v>1</v>
      </c>
      <c r="O125" s="155" t="s">
        <v>41</v>
      </c>
      <c r="P125" s="156">
        <f>I125+J125</f>
        <v>0</v>
      </c>
      <c r="Q125" s="156">
        <f>ROUND(I125*H125,2)</f>
        <v>0</v>
      </c>
      <c r="R125" s="156">
        <f>ROUND(J125*H125,2)</f>
        <v>0</v>
      </c>
      <c r="S125" s="58"/>
      <c r="T125" s="157">
        <f>S125*H125</f>
        <v>0</v>
      </c>
      <c r="U125" s="157">
        <v>1.0000000000000001E-5</v>
      </c>
      <c r="V125" s="157">
        <f>U125*H125</f>
        <v>2.0000000000000002E-5</v>
      </c>
      <c r="W125" s="157">
        <v>0</v>
      </c>
      <c r="X125" s="158">
        <f>W125*H125</f>
        <v>0</v>
      </c>
      <c r="Y125" s="32"/>
      <c r="Z125" s="32"/>
      <c r="AA125" s="32"/>
      <c r="AB125" s="32"/>
      <c r="AC125" s="32"/>
      <c r="AD125" s="32"/>
      <c r="AE125" s="32"/>
      <c r="AR125" s="159" t="s">
        <v>234</v>
      </c>
      <c r="AT125" s="159" t="s">
        <v>146</v>
      </c>
      <c r="AU125" s="159" t="s">
        <v>87</v>
      </c>
      <c r="AY125" s="17" t="s">
        <v>144</v>
      </c>
      <c r="BE125" s="160">
        <f>IF(O125="základní",K125,0)</f>
        <v>0</v>
      </c>
      <c r="BF125" s="160">
        <f>IF(O125="snížená",K125,0)</f>
        <v>0</v>
      </c>
      <c r="BG125" s="160">
        <f>IF(O125="zákl. přenesená",K125,0)</f>
        <v>0</v>
      </c>
      <c r="BH125" s="160">
        <f>IF(O125="sníž. přenesená",K125,0)</f>
        <v>0</v>
      </c>
      <c r="BI125" s="160">
        <f>IF(O125="nulová",K125,0)</f>
        <v>0</v>
      </c>
      <c r="BJ125" s="17" t="s">
        <v>83</v>
      </c>
      <c r="BK125" s="160">
        <f>ROUND(P125*H125,2)</f>
        <v>0</v>
      </c>
      <c r="BL125" s="17" t="s">
        <v>234</v>
      </c>
      <c r="BM125" s="159" t="s">
        <v>573</v>
      </c>
    </row>
    <row r="126" spans="1:65" s="2" customFormat="1" ht="19.5">
      <c r="A126" s="32"/>
      <c r="B126" s="33"/>
      <c r="C126" s="32"/>
      <c r="D126" s="161" t="s">
        <v>152</v>
      </c>
      <c r="E126" s="32"/>
      <c r="F126" s="162" t="s">
        <v>572</v>
      </c>
      <c r="G126" s="32"/>
      <c r="H126" s="32"/>
      <c r="I126" s="163"/>
      <c r="J126" s="163"/>
      <c r="K126" s="32"/>
      <c r="L126" s="32"/>
      <c r="M126" s="33"/>
      <c r="N126" s="164"/>
      <c r="O126" s="165"/>
      <c r="P126" s="58"/>
      <c r="Q126" s="58"/>
      <c r="R126" s="58"/>
      <c r="S126" s="58"/>
      <c r="T126" s="58"/>
      <c r="U126" s="58"/>
      <c r="V126" s="58"/>
      <c r="W126" s="58"/>
      <c r="X126" s="59"/>
      <c r="Y126" s="32"/>
      <c r="Z126" s="32"/>
      <c r="AA126" s="32"/>
      <c r="AB126" s="32"/>
      <c r="AC126" s="32"/>
      <c r="AD126" s="32"/>
      <c r="AE126" s="32"/>
      <c r="AT126" s="17" t="s">
        <v>152</v>
      </c>
      <c r="AU126" s="17" t="s">
        <v>87</v>
      </c>
    </row>
    <row r="127" spans="1:65" s="2" customFormat="1" ht="24.2" customHeight="1">
      <c r="A127" s="32"/>
      <c r="B127" s="146"/>
      <c r="C127" s="147" t="s">
        <v>90</v>
      </c>
      <c r="D127" s="147" t="s">
        <v>146</v>
      </c>
      <c r="E127" s="148" t="s">
        <v>574</v>
      </c>
      <c r="F127" s="149" t="s">
        <v>575</v>
      </c>
      <c r="G127" s="150" t="s">
        <v>255</v>
      </c>
      <c r="H127" s="151">
        <v>11</v>
      </c>
      <c r="I127" s="152"/>
      <c r="J127" s="152"/>
      <c r="K127" s="153">
        <f>ROUND(P127*H127,2)</f>
        <v>0</v>
      </c>
      <c r="L127" s="149" t="s">
        <v>150</v>
      </c>
      <c r="M127" s="33"/>
      <c r="N127" s="154" t="s">
        <v>1</v>
      </c>
      <c r="O127" s="155" t="s">
        <v>41</v>
      </c>
      <c r="P127" s="156">
        <f>I127+J127</f>
        <v>0</v>
      </c>
      <c r="Q127" s="156">
        <f>ROUND(I127*H127,2)</f>
        <v>0</v>
      </c>
      <c r="R127" s="156">
        <f>ROUND(J127*H127,2)</f>
        <v>0</v>
      </c>
      <c r="S127" s="58"/>
      <c r="T127" s="157">
        <f>S127*H127</f>
        <v>0</v>
      </c>
      <c r="U127" s="157">
        <v>0</v>
      </c>
      <c r="V127" s="157">
        <f>U127*H127</f>
        <v>0</v>
      </c>
      <c r="W127" s="157">
        <v>0</v>
      </c>
      <c r="X127" s="158">
        <f>W127*H127</f>
        <v>0</v>
      </c>
      <c r="Y127" s="32"/>
      <c r="Z127" s="32"/>
      <c r="AA127" s="32"/>
      <c r="AB127" s="32"/>
      <c r="AC127" s="32"/>
      <c r="AD127" s="32"/>
      <c r="AE127" s="32"/>
      <c r="AR127" s="159" t="s">
        <v>234</v>
      </c>
      <c r="AT127" s="159" t="s">
        <v>146</v>
      </c>
      <c r="AU127" s="159" t="s">
        <v>87</v>
      </c>
      <c r="AY127" s="17" t="s">
        <v>144</v>
      </c>
      <c r="BE127" s="160">
        <f>IF(O127="základní",K127,0)</f>
        <v>0</v>
      </c>
      <c r="BF127" s="160">
        <f>IF(O127="snížená",K127,0)</f>
        <v>0</v>
      </c>
      <c r="BG127" s="160">
        <f>IF(O127="zákl. přenesená",K127,0)</f>
        <v>0</v>
      </c>
      <c r="BH127" s="160">
        <f>IF(O127="sníž. přenesená",K127,0)</f>
        <v>0</v>
      </c>
      <c r="BI127" s="160">
        <f>IF(O127="nulová",K127,0)</f>
        <v>0</v>
      </c>
      <c r="BJ127" s="17" t="s">
        <v>83</v>
      </c>
      <c r="BK127" s="160">
        <f>ROUND(P127*H127,2)</f>
        <v>0</v>
      </c>
      <c r="BL127" s="17" t="s">
        <v>234</v>
      </c>
      <c r="BM127" s="159" t="s">
        <v>576</v>
      </c>
    </row>
    <row r="128" spans="1:65" s="2" customFormat="1" ht="11.25">
      <c r="A128" s="32"/>
      <c r="B128" s="33"/>
      <c r="C128" s="32"/>
      <c r="D128" s="161" t="s">
        <v>152</v>
      </c>
      <c r="E128" s="32"/>
      <c r="F128" s="162" t="s">
        <v>577</v>
      </c>
      <c r="G128" s="32"/>
      <c r="H128" s="32"/>
      <c r="I128" s="163"/>
      <c r="J128" s="163"/>
      <c r="K128" s="32"/>
      <c r="L128" s="32"/>
      <c r="M128" s="33"/>
      <c r="N128" s="164"/>
      <c r="O128" s="165"/>
      <c r="P128" s="58"/>
      <c r="Q128" s="58"/>
      <c r="R128" s="58"/>
      <c r="S128" s="58"/>
      <c r="T128" s="58"/>
      <c r="U128" s="58"/>
      <c r="V128" s="58"/>
      <c r="W128" s="58"/>
      <c r="X128" s="59"/>
      <c r="Y128" s="32"/>
      <c r="Z128" s="32"/>
      <c r="AA128" s="32"/>
      <c r="AB128" s="32"/>
      <c r="AC128" s="32"/>
      <c r="AD128" s="32"/>
      <c r="AE128" s="32"/>
      <c r="AT128" s="17" t="s">
        <v>152</v>
      </c>
      <c r="AU128" s="17" t="s">
        <v>87</v>
      </c>
    </row>
    <row r="129" spans="1:65" s="2" customFormat="1" ht="16.5" customHeight="1">
      <c r="A129" s="32"/>
      <c r="B129" s="146"/>
      <c r="C129" s="147" t="s">
        <v>93</v>
      </c>
      <c r="D129" s="147" t="s">
        <v>146</v>
      </c>
      <c r="E129" s="148" t="s">
        <v>578</v>
      </c>
      <c r="F129" s="149" t="s">
        <v>579</v>
      </c>
      <c r="G129" s="150" t="s">
        <v>304</v>
      </c>
      <c r="H129" s="151">
        <v>1</v>
      </c>
      <c r="I129" s="152"/>
      <c r="J129" s="152"/>
      <c r="K129" s="153">
        <f>ROUND(P129*H129,2)</f>
        <v>0</v>
      </c>
      <c r="L129" s="149" t="s">
        <v>1</v>
      </c>
      <c r="M129" s="33"/>
      <c r="N129" s="154" t="s">
        <v>1</v>
      </c>
      <c r="O129" s="155" t="s">
        <v>41</v>
      </c>
      <c r="P129" s="156">
        <f>I129+J129</f>
        <v>0</v>
      </c>
      <c r="Q129" s="156">
        <f>ROUND(I129*H129,2)</f>
        <v>0</v>
      </c>
      <c r="R129" s="156">
        <f>ROUND(J129*H129,2)</f>
        <v>0</v>
      </c>
      <c r="S129" s="58"/>
      <c r="T129" s="157">
        <f>S129*H129</f>
        <v>0</v>
      </c>
      <c r="U129" s="157">
        <v>0</v>
      </c>
      <c r="V129" s="157">
        <f>U129*H129</f>
        <v>0</v>
      </c>
      <c r="W129" s="157">
        <v>0</v>
      </c>
      <c r="X129" s="158">
        <f>W129*H129</f>
        <v>0</v>
      </c>
      <c r="Y129" s="32"/>
      <c r="Z129" s="32"/>
      <c r="AA129" s="32"/>
      <c r="AB129" s="32"/>
      <c r="AC129" s="32"/>
      <c r="AD129" s="32"/>
      <c r="AE129" s="32"/>
      <c r="AR129" s="159" t="s">
        <v>234</v>
      </c>
      <c r="AT129" s="159" t="s">
        <v>146</v>
      </c>
      <c r="AU129" s="159" t="s">
        <v>87</v>
      </c>
      <c r="AY129" s="17" t="s">
        <v>144</v>
      </c>
      <c r="BE129" s="160">
        <f>IF(O129="základní",K129,0)</f>
        <v>0</v>
      </c>
      <c r="BF129" s="160">
        <f>IF(O129="snížená",K129,0)</f>
        <v>0</v>
      </c>
      <c r="BG129" s="160">
        <f>IF(O129="zákl. přenesená",K129,0)</f>
        <v>0</v>
      </c>
      <c r="BH129" s="160">
        <f>IF(O129="sníž. přenesená",K129,0)</f>
        <v>0</v>
      </c>
      <c r="BI129" s="160">
        <f>IF(O129="nulová",K129,0)</f>
        <v>0</v>
      </c>
      <c r="BJ129" s="17" t="s">
        <v>83</v>
      </c>
      <c r="BK129" s="160">
        <f>ROUND(P129*H129,2)</f>
        <v>0</v>
      </c>
      <c r="BL129" s="17" t="s">
        <v>234</v>
      </c>
      <c r="BM129" s="159" t="s">
        <v>580</v>
      </c>
    </row>
    <row r="130" spans="1:65" s="2" customFormat="1" ht="11.25">
      <c r="A130" s="32"/>
      <c r="B130" s="33"/>
      <c r="C130" s="32"/>
      <c r="D130" s="161" t="s">
        <v>152</v>
      </c>
      <c r="E130" s="32"/>
      <c r="F130" s="162" t="s">
        <v>581</v>
      </c>
      <c r="G130" s="32"/>
      <c r="H130" s="32"/>
      <c r="I130" s="163"/>
      <c r="J130" s="163"/>
      <c r="K130" s="32"/>
      <c r="L130" s="32"/>
      <c r="M130" s="33"/>
      <c r="N130" s="164"/>
      <c r="O130" s="165"/>
      <c r="P130" s="58"/>
      <c r="Q130" s="58"/>
      <c r="R130" s="58"/>
      <c r="S130" s="58"/>
      <c r="T130" s="58"/>
      <c r="U130" s="58"/>
      <c r="V130" s="58"/>
      <c r="W130" s="58"/>
      <c r="X130" s="59"/>
      <c r="Y130" s="32"/>
      <c r="Z130" s="32"/>
      <c r="AA130" s="32"/>
      <c r="AB130" s="32"/>
      <c r="AC130" s="32"/>
      <c r="AD130" s="32"/>
      <c r="AE130" s="32"/>
      <c r="AT130" s="17" t="s">
        <v>152</v>
      </c>
      <c r="AU130" s="17" t="s">
        <v>87</v>
      </c>
    </row>
    <row r="131" spans="1:65" s="2" customFormat="1" ht="33" customHeight="1">
      <c r="A131" s="32"/>
      <c r="B131" s="146"/>
      <c r="C131" s="147" t="s">
        <v>96</v>
      </c>
      <c r="D131" s="147" t="s">
        <v>146</v>
      </c>
      <c r="E131" s="148" t="s">
        <v>582</v>
      </c>
      <c r="F131" s="149" t="s">
        <v>583</v>
      </c>
      <c r="G131" s="150" t="s">
        <v>255</v>
      </c>
      <c r="H131" s="151">
        <v>22</v>
      </c>
      <c r="I131" s="152"/>
      <c r="J131" s="152"/>
      <c r="K131" s="153">
        <f>ROUND(P131*H131,2)</f>
        <v>0</v>
      </c>
      <c r="L131" s="149" t="s">
        <v>150</v>
      </c>
      <c r="M131" s="33"/>
      <c r="N131" s="154" t="s">
        <v>1</v>
      </c>
      <c r="O131" s="155" t="s">
        <v>41</v>
      </c>
      <c r="P131" s="156">
        <f>I131+J131</f>
        <v>0</v>
      </c>
      <c r="Q131" s="156">
        <f>ROUND(I131*H131,2)</f>
        <v>0</v>
      </c>
      <c r="R131" s="156">
        <f>ROUND(J131*H131,2)</f>
        <v>0</v>
      </c>
      <c r="S131" s="58"/>
      <c r="T131" s="157">
        <f>S131*H131</f>
        <v>0</v>
      </c>
      <c r="U131" s="157">
        <v>4.6619999999999997E-5</v>
      </c>
      <c r="V131" s="157">
        <f>U131*H131</f>
        <v>1.02564E-3</v>
      </c>
      <c r="W131" s="157">
        <v>0</v>
      </c>
      <c r="X131" s="158">
        <f>W131*H131</f>
        <v>0</v>
      </c>
      <c r="Y131" s="32"/>
      <c r="Z131" s="32"/>
      <c r="AA131" s="32"/>
      <c r="AB131" s="32"/>
      <c r="AC131" s="32"/>
      <c r="AD131" s="32"/>
      <c r="AE131" s="32"/>
      <c r="AR131" s="159" t="s">
        <v>234</v>
      </c>
      <c r="AT131" s="159" t="s">
        <v>146</v>
      </c>
      <c r="AU131" s="159" t="s">
        <v>87</v>
      </c>
      <c r="AY131" s="17" t="s">
        <v>144</v>
      </c>
      <c r="BE131" s="160">
        <f>IF(O131="základní",K131,0)</f>
        <v>0</v>
      </c>
      <c r="BF131" s="160">
        <f>IF(O131="snížená",K131,0)</f>
        <v>0</v>
      </c>
      <c r="BG131" s="160">
        <f>IF(O131="zákl. přenesená",K131,0)</f>
        <v>0</v>
      </c>
      <c r="BH131" s="160">
        <f>IF(O131="sníž. přenesená",K131,0)</f>
        <v>0</v>
      </c>
      <c r="BI131" s="160">
        <f>IF(O131="nulová",K131,0)</f>
        <v>0</v>
      </c>
      <c r="BJ131" s="17" t="s">
        <v>83</v>
      </c>
      <c r="BK131" s="160">
        <f>ROUND(P131*H131,2)</f>
        <v>0</v>
      </c>
      <c r="BL131" s="17" t="s">
        <v>234</v>
      </c>
      <c r="BM131" s="159" t="s">
        <v>584</v>
      </c>
    </row>
    <row r="132" spans="1:65" s="2" customFormat="1" ht="29.25">
      <c r="A132" s="32"/>
      <c r="B132" s="33"/>
      <c r="C132" s="32"/>
      <c r="D132" s="161" t="s">
        <v>152</v>
      </c>
      <c r="E132" s="32"/>
      <c r="F132" s="162" t="s">
        <v>585</v>
      </c>
      <c r="G132" s="32"/>
      <c r="H132" s="32"/>
      <c r="I132" s="163"/>
      <c r="J132" s="163"/>
      <c r="K132" s="32"/>
      <c r="L132" s="32"/>
      <c r="M132" s="33"/>
      <c r="N132" s="164"/>
      <c r="O132" s="165"/>
      <c r="P132" s="58"/>
      <c r="Q132" s="58"/>
      <c r="R132" s="58"/>
      <c r="S132" s="58"/>
      <c r="T132" s="58"/>
      <c r="U132" s="58"/>
      <c r="V132" s="58"/>
      <c r="W132" s="58"/>
      <c r="X132" s="59"/>
      <c r="Y132" s="32"/>
      <c r="Z132" s="32"/>
      <c r="AA132" s="32"/>
      <c r="AB132" s="32"/>
      <c r="AC132" s="32"/>
      <c r="AD132" s="32"/>
      <c r="AE132" s="32"/>
      <c r="AT132" s="17" t="s">
        <v>152</v>
      </c>
      <c r="AU132" s="17" t="s">
        <v>87</v>
      </c>
    </row>
    <row r="133" spans="1:65" s="2" customFormat="1" ht="24.2" customHeight="1">
      <c r="A133" s="32"/>
      <c r="B133" s="146"/>
      <c r="C133" s="147" t="s">
        <v>174</v>
      </c>
      <c r="D133" s="147" t="s">
        <v>146</v>
      </c>
      <c r="E133" s="148" t="s">
        <v>586</v>
      </c>
      <c r="F133" s="149" t="s">
        <v>587</v>
      </c>
      <c r="G133" s="150" t="s">
        <v>149</v>
      </c>
      <c r="H133" s="151">
        <v>1.0999999999999999E-2</v>
      </c>
      <c r="I133" s="152"/>
      <c r="J133" s="152"/>
      <c r="K133" s="153">
        <f>ROUND(P133*H133,2)</f>
        <v>0</v>
      </c>
      <c r="L133" s="149" t="s">
        <v>150</v>
      </c>
      <c r="M133" s="33"/>
      <c r="N133" s="154" t="s">
        <v>1</v>
      </c>
      <c r="O133" s="155" t="s">
        <v>41</v>
      </c>
      <c r="P133" s="156">
        <f>I133+J133</f>
        <v>0</v>
      </c>
      <c r="Q133" s="156">
        <f>ROUND(I133*H133,2)</f>
        <v>0</v>
      </c>
      <c r="R133" s="156">
        <f>ROUND(J133*H133,2)</f>
        <v>0</v>
      </c>
      <c r="S133" s="58"/>
      <c r="T133" s="157">
        <f>S133*H133</f>
        <v>0</v>
      </c>
      <c r="U133" s="157">
        <v>0</v>
      </c>
      <c r="V133" s="157">
        <f>U133*H133</f>
        <v>0</v>
      </c>
      <c r="W133" s="157">
        <v>0</v>
      </c>
      <c r="X133" s="158">
        <f>W133*H133</f>
        <v>0</v>
      </c>
      <c r="Y133" s="32"/>
      <c r="Z133" s="32"/>
      <c r="AA133" s="32"/>
      <c r="AB133" s="32"/>
      <c r="AC133" s="32"/>
      <c r="AD133" s="32"/>
      <c r="AE133" s="32"/>
      <c r="AR133" s="159" t="s">
        <v>234</v>
      </c>
      <c r="AT133" s="159" t="s">
        <v>146</v>
      </c>
      <c r="AU133" s="159" t="s">
        <v>87</v>
      </c>
      <c r="AY133" s="17" t="s">
        <v>144</v>
      </c>
      <c r="BE133" s="160">
        <f>IF(O133="základní",K133,0)</f>
        <v>0</v>
      </c>
      <c r="BF133" s="160">
        <f>IF(O133="snížená",K133,0)</f>
        <v>0</v>
      </c>
      <c r="BG133" s="160">
        <f>IF(O133="zákl. přenesená",K133,0)</f>
        <v>0</v>
      </c>
      <c r="BH133" s="160">
        <f>IF(O133="sníž. přenesená",K133,0)</f>
        <v>0</v>
      </c>
      <c r="BI133" s="160">
        <f>IF(O133="nulová",K133,0)</f>
        <v>0</v>
      </c>
      <c r="BJ133" s="17" t="s">
        <v>83</v>
      </c>
      <c r="BK133" s="160">
        <f>ROUND(P133*H133,2)</f>
        <v>0</v>
      </c>
      <c r="BL133" s="17" t="s">
        <v>234</v>
      </c>
      <c r="BM133" s="159" t="s">
        <v>588</v>
      </c>
    </row>
    <row r="134" spans="1:65" s="2" customFormat="1" ht="29.25">
      <c r="A134" s="32"/>
      <c r="B134" s="33"/>
      <c r="C134" s="32"/>
      <c r="D134" s="161" t="s">
        <v>152</v>
      </c>
      <c r="E134" s="32"/>
      <c r="F134" s="162" t="s">
        <v>589</v>
      </c>
      <c r="G134" s="32"/>
      <c r="H134" s="32"/>
      <c r="I134" s="163"/>
      <c r="J134" s="163"/>
      <c r="K134" s="32"/>
      <c r="L134" s="32"/>
      <c r="M134" s="33"/>
      <c r="N134" s="164"/>
      <c r="O134" s="165"/>
      <c r="P134" s="58"/>
      <c r="Q134" s="58"/>
      <c r="R134" s="58"/>
      <c r="S134" s="58"/>
      <c r="T134" s="58"/>
      <c r="U134" s="58"/>
      <c r="V134" s="58"/>
      <c r="W134" s="58"/>
      <c r="X134" s="59"/>
      <c r="Y134" s="32"/>
      <c r="Z134" s="32"/>
      <c r="AA134" s="32"/>
      <c r="AB134" s="32"/>
      <c r="AC134" s="32"/>
      <c r="AD134" s="32"/>
      <c r="AE134" s="32"/>
      <c r="AT134" s="17" t="s">
        <v>152</v>
      </c>
      <c r="AU134" s="17" t="s">
        <v>87</v>
      </c>
    </row>
    <row r="135" spans="1:65" s="12" customFormat="1" ht="22.9" customHeight="1">
      <c r="B135" s="132"/>
      <c r="D135" s="133" t="s">
        <v>77</v>
      </c>
      <c r="E135" s="144" t="s">
        <v>590</v>
      </c>
      <c r="F135" s="144" t="s">
        <v>591</v>
      </c>
      <c r="I135" s="135"/>
      <c r="J135" s="135"/>
      <c r="K135" s="145">
        <f>BK135</f>
        <v>0</v>
      </c>
      <c r="M135" s="132"/>
      <c r="N135" s="137"/>
      <c r="O135" s="138"/>
      <c r="P135" s="138"/>
      <c r="Q135" s="139">
        <f>SUM(Q136:Q141)</f>
        <v>0</v>
      </c>
      <c r="R135" s="139">
        <f>SUM(R136:R141)</f>
        <v>0</v>
      </c>
      <c r="S135" s="138"/>
      <c r="T135" s="140">
        <f>SUM(T136:T141)</f>
        <v>0</v>
      </c>
      <c r="U135" s="138"/>
      <c r="V135" s="140">
        <f>SUM(V136:V141)</f>
        <v>4.4671000000000001E-4</v>
      </c>
      <c r="W135" s="138"/>
      <c r="X135" s="141">
        <f>SUM(X136:X141)</f>
        <v>0</v>
      </c>
      <c r="AR135" s="133" t="s">
        <v>87</v>
      </c>
      <c r="AT135" s="142" t="s">
        <v>77</v>
      </c>
      <c r="AU135" s="142" t="s">
        <v>83</v>
      </c>
      <c r="AY135" s="133" t="s">
        <v>144</v>
      </c>
      <c r="BK135" s="143">
        <f>SUM(BK136:BK141)</f>
        <v>0</v>
      </c>
    </row>
    <row r="136" spans="1:65" s="2" customFormat="1" ht="24.2" customHeight="1">
      <c r="A136" s="32"/>
      <c r="B136" s="146"/>
      <c r="C136" s="147" t="s">
        <v>185</v>
      </c>
      <c r="D136" s="147" t="s">
        <v>146</v>
      </c>
      <c r="E136" s="148" t="s">
        <v>592</v>
      </c>
      <c r="F136" s="149" t="s">
        <v>593</v>
      </c>
      <c r="G136" s="150" t="s">
        <v>182</v>
      </c>
      <c r="H136" s="151">
        <v>1</v>
      </c>
      <c r="I136" s="152"/>
      <c r="J136" s="152"/>
      <c r="K136" s="153">
        <f>ROUND(P136*H136,2)</f>
        <v>0</v>
      </c>
      <c r="L136" s="149" t="s">
        <v>150</v>
      </c>
      <c r="M136" s="33"/>
      <c r="N136" s="154" t="s">
        <v>1</v>
      </c>
      <c r="O136" s="155" t="s">
        <v>41</v>
      </c>
      <c r="P136" s="156">
        <f>I136+J136</f>
        <v>0</v>
      </c>
      <c r="Q136" s="156">
        <f>ROUND(I136*H136,2)</f>
        <v>0</v>
      </c>
      <c r="R136" s="156">
        <f>ROUND(J136*H136,2)</f>
        <v>0</v>
      </c>
      <c r="S136" s="58"/>
      <c r="T136" s="157">
        <f>S136*H136</f>
        <v>0</v>
      </c>
      <c r="U136" s="157">
        <v>4.9570000000000001E-5</v>
      </c>
      <c r="V136" s="157">
        <f>U136*H136</f>
        <v>4.9570000000000001E-5</v>
      </c>
      <c r="W136" s="157">
        <v>0</v>
      </c>
      <c r="X136" s="158">
        <f>W136*H136</f>
        <v>0</v>
      </c>
      <c r="Y136" s="32"/>
      <c r="Z136" s="32"/>
      <c r="AA136" s="32"/>
      <c r="AB136" s="32"/>
      <c r="AC136" s="32"/>
      <c r="AD136" s="32"/>
      <c r="AE136" s="32"/>
      <c r="AR136" s="159" t="s">
        <v>234</v>
      </c>
      <c r="AT136" s="159" t="s">
        <v>146</v>
      </c>
      <c r="AU136" s="159" t="s">
        <v>87</v>
      </c>
      <c r="AY136" s="17" t="s">
        <v>144</v>
      </c>
      <c r="BE136" s="160">
        <f>IF(O136="základní",K136,0)</f>
        <v>0</v>
      </c>
      <c r="BF136" s="160">
        <f>IF(O136="snížená",K136,0)</f>
        <v>0</v>
      </c>
      <c r="BG136" s="160">
        <f>IF(O136="zákl. přenesená",K136,0)</f>
        <v>0</v>
      </c>
      <c r="BH136" s="160">
        <f>IF(O136="sníž. přenesená",K136,0)</f>
        <v>0</v>
      </c>
      <c r="BI136" s="160">
        <f>IF(O136="nulová",K136,0)</f>
        <v>0</v>
      </c>
      <c r="BJ136" s="17" t="s">
        <v>83</v>
      </c>
      <c r="BK136" s="160">
        <f>ROUND(P136*H136,2)</f>
        <v>0</v>
      </c>
      <c r="BL136" s="17" t="s">
        <v>234</v>
      </c>
      <c r="BM136" s="159" t="s">
        <v>594</v>
      </c>
    </row>
    <row r="137" spans="1:65" s="2" customFormat="1" ht="19.5">
      <c r="A137" s="32"/>
      <c r="B137" s="33"/>
      <c r="C137" s="32"/>
      <c r="D137" s="161" t="s">
        <v>152</v>
      </c>
      <c r="E137" s="32"/>
      <c r="F137" s="162" t="s">
        <v>595</v>
      </c>
      <c r="G137" s="32"/>
      <c r="H137" s="32"/>
      <c r="I137" s="163"/>
      <c r="J137" s="163"/>
      <c r="K137" s="32"/>
      <c r="L137" s="32"/>
      <c r="M137" s="33"/>
      <c r="N137" s="164"/>
      <c r="O137" s="165"/>
      <c r="P137" s="58"/>
      <c r="Q137" s="58"/>
      <c r="R137" s="58"/>
      <c r="S137" s="58"/>
      <c r="T137" s="58"/>
      <c r="U137" s="58"/>
      <c r="V137" s="58"/>
      <c r="W137" s="58"/>
      <c r="X137" s="59"/>
      <c r="Y137" s="32"/>
      <c r="Z137" s="32"/>
      <c r="AA137" s="32"/>
      <c r="AB137" s="32"/>
      <c r="AC137" s="32"/>
      <c r="AD137" s="32"/>
      <c r="AE137" s="32"/>
      <c r="AT137" s="17" t="s">
        <v>152</v>
      </c>
      <c r="AU137" s="17" t="s">
        <v>87</v>
      </c>
    </row>
    <row r="138" spans="1:65" s="2" customFormat="1" ht="24.2" customHeight="1">
      <c r="A138" s="32"/>
      <c r="B138" s="146"/>
      <c r="C138" s="147" t="s">
        <v>190</v>
      </c>
      <c r="D138" s="147" t="s">
        <v>146</v>
      </c>
      <c r="E138" s="148" t="s">
        <v>596</v>
      </c>
      <c r="F138" s="149" t="s">
        <v>597</v>
      </c>
      <c r="G138" s="150" t="s">
        <v>182</v>
      </c>
      <c r="H138" s="151">
        <v>1</v>
      </c>
      <c r="I138" s="152"/>
      <c r="J138" s="152"/>
      <c r="K138" s="153">
        <f>ROUND(P138*H138,2)</f>
        <v>0</v>
      </c>
      <c r="L138" s="149" t="s">
        <v>150</v>
      </c>
      <c r="M138" s="33"/>
      <c r="N138" s="154" t="s">
        <v>1</v>
      </c>
      <c r="O138" s="155" t="s">
        <v>41</v>
      </c>
      <c r="P138" s="156">
        <f>I138+J138</f>
        <v>0</v>
      </c>
      <c r="Q138" s="156">
        <f>ROUND(I138*H138,2)</f>
        <v>0</v>
      </c>
      <c r="R138" s="156">
        <f>ROUND(J138*H138,2)</f>
        <v>0</v>
      </c>
      <c r="S138" s="58"/>
      <c r="T138" s="157">
        <f>S138*H138</f>
        <v>0</v>
      </c>
      <c r="U138" s="157">
        <v>1.3999999999999999E-4</v>
      </c>
      <c r="V138" s="157">
        <f>U138*H138</f>
        <v>1.3999999999999999E-4</v>
      </c>
      <c r="W138" s="157">
        <v>0</v>
      </c>
      <c r="X138" s="158">
        <f>W138*H138</f>
        <v>0</v>
      </c>
      <c r="Y138" s="32"/>
      <c r="Z138" s="32"/>
      <c r="AA138" s="32"/>
      <c r="AB138" s="32"/>
      <c r="AC138" s="32"/>
      <c r="AD138" s="32"/>
      <c r="AE138" s="32"/>
      <c r="AR138" s="159" t="s">
        <v>234</v>
      </c>
      <c r="AT138" s="159" t="s">
        <v>146</v>
      </c>
      <c r="AU138" s="159" t="s">
        <v>87</v>
      </c>
      <c r="AY138" s="17" t="s">
        <v>144</v>
      </c>
      <c r="BE138" s="160">
        <f>IF(O138="základní",K138,0)</f>
        <v>0</v>
      </c>
      <c r="BF138" s="160">
        <f>IF(O138="snížená",K138,0)</f>
        <v>0</v>
      </c>
      <c r="BG138" s="160">
        <f>IF(O138="zákl. přenesená",K138,0)</f>
        <v>0</v>
      </c>
      <c r="BH138" s="160">
        <f>IF(O138="sníž. přenesená",K138,0)</f>
        <v>0</v>
      </c>
      <c r="BI138" s="160">
        <f>IF(O138="nulová",K138,0)</f>
        <v>0</v>
      </c>
      <c r="BJ138" s="17" t="s">
        <v>83</v>
      </c>
      <c r="BK138" s="160">
        <f>ROUND(P138*H138,2)</f>
        <v>0</v>
      </c>
      <c r="BL138" s="17" t="s">
        <v>234</v>
      </c>
      <c r="BM138" s="159" t="s">
        <v>598</v>
      </c>
    </row>
    <row r="139" spans="1:65" s="2" customFormat="1" ht="19.5">
      <c r="A139" s="32"/>
      <c r="B139" s="33"/>
      <c r="C139" s="32"/>
      <c r="D139" s="161" t="s">
        <v>152</v>
      </c>
      <c r="E139" s="32"/>
      <c r="F139" s="162" t="s">
        <v>599</v>
      </c>
      <c r="G139" s="32"/>
      <c r="H139" s="32"/>
      <c r="I139" s="163"/>
      <c r="J139" s="163"/>
      <c r="K139" s="32"/>
      <c r="L139" s="32"/>
      <c r="M139" s="33"/>
      <c r="N139" s="164"/>
      <c r="O139" s="165"/>
      <c r="P139" s="58"/>
      <c r="Q139" s="58"/>
      <c r="R139" s="58"/>
      <c r="S139" s="58"/>
      <c r="T139" s="58"/>
      <c r="U139" s="58"/>
      <c r="V139" s="58"/>
      <c r="W139" s="58"/>
      <c r="X139" s="59"/>
      <c r="Y139" s="32"/>
      <c r="Z139" s="32"/>
      <c r="AA139" s="32"/>
      <c r="AB139" s="32"/>
      <c r="AC139" s="32"/>
      <c r="AD139" s="32"/>
      <c r="AE139" s="32"/>
      <c r="AT139" s="17" t="s">
        <v>152</v>
      </c>
      <c r="AU139" s="17" t="s">
        <v>87</v>
      </c>
    </row>
    <row r="140" spans="1:65" s="2" customFormat="1" ht="24.2" customHeight="1">
      <c r="A140" s="32"/>
      <c r="B140" s="146"/>
      <c r="C140" s="147" t="s">
        <v>195</v>
      </c>
      <c r="D140" s="147" t="s">
        <v>146</v>
      </c>
      <c r="E140" s="148" t="s">
        <v>600</v>
      </c>
      <c r="F140" s="149" t="s">
        <v>601</v>
      </c>
      <c r="G140" s="150" t="s">
        <v>182</v>
      </c>
      <c r="H140" s="151">
        <v>1</v>
      </c>
      <c r="I140" s="152"/>
      <c r="J140" s="152"/>
      <c r="K140" s="153">
        <f>ROUND(P140*H140,2)</f>
        <v>0</v>
      </c>
      <c r="L140" s="149" t="s">
        <v>150</v>
      </c>
      <c r="M140" s="33"/>
      <c r="N140" s="154" t="s">
        <v>1</v>
      </c>
      <c r="O140" s="155" t="s">
        <v>41</v>
      </c>
      <c r="P140" s="156">
        <f>I140+J140</f>
        <v>0</v>
      </c>
      <c r="Q140" s="156">
        <f>ROUND(I140*H140,2)</f>
        <v>0</v>
      </c>
      <c r="R140" s="156">
        <f>ROUND(J140*H140,2)</f>
        <v>0</v>
      </c>
      <c r="S140" s="58"/>
      <c r="T140" s="157">
        <f>S140*H140</f>
        <v>0</v>
      </c>
      <c r="U140" s="157">
        <v>2.5713999999999999E-4</v>
      </c>
      <c r="V140" s="157">
        <f>U140*H140</f>
        <v>2.5713999999999999E-4</v>
      </c>
      <c r="W140" s="157">
        <v>0</v>
      </c>
      <c r="X140" s="158">
        <f>W140*H140</f>
        <v>0</v>
      </c>
      <c r="Y140" s="32"/>
      <c r="Z140" s="32"/>
      <c r="AA140" s="32"/>
      <c r="AB140" s="32"/>
      <c r="AC140" s="32"/>
      <c r="AD140" s="32"/>
      <c r="AE140" s="32"/>
      <c r="AR140" s="159" t="s">
        <v>234</v>
      </c>
      <c r="AT140" s="159" t="s">
        <v>146</v>
      </c>
      <c r="AU140" s="159" t="s">
        <v>87</v>
      </c>
      <c r="AY140" s="17" t="s">
        <v>144</v>
      </c>
      <c r="BE140" s="160">
        <f>IF(O140="základní",K140,0)</f>
        <v>0</v>
      </c>
      <c r="BF140" s="160">
        <f>IF(O140="snížená",K140,0)</f>
        <v>0</v>
      </c>
      <c r="BG140" s="160">
        <f>IF(O140="zákl. přenesená",K140,0)</f>
        <v>0</v>
      </c>
      <c r="BH140" s="160">
        <f>IF(O140="sníž. přenesená",K140,0)</f>
        <v>0</v>
      </c>
      <c r="BI140" s="160">
        <f>IF(O140="nulová",K140,0)</f>
        <v>0</v>
      </c>
      <c r="BJ140" s="17" t="s">
        <v>83</v>
      </c>
      <c r="BK140" s="160">
        <f>ROUND(P140*H140,2)</f>
        <v>0</v>
      </c>
      <c r="BL140" s="17" t="s">
        <v>234</v>
      </c>
      <c r="BM140" s="159" t="s">
        <v>602</v>
      </c>
    </row>
    <row r="141" spans="1:65" s="2" customFormat="1" ht="11.25">
      <c r="A141" s="32"/>
      <c r="B141" s="33"/>
      <c r="C141" s="32"/>
      <c r="D141" s="161" t="s">
        <v>152</v>
      </c>
      <c r="E141" s="32"/>
      <c r="F141" s="162" t="s">
        <v>603</v>
      </c>
      <c r="G141" s="32"/>
      <c r="H141" s="32"/>
      <c r="I141" s="163"/>
      <c r="J141" s="163"/>
      <c r="K141" s="32"/>
      <c r="L141" s="32"/>
      <c r="M141" s="33"/>
      <c r="N141" s="164"/>
      <c r="O141" s="165"/>
      <c r="P141" s="58"/>
      <c r="Q141" s="58"/>
      <c r="R141" s="58"/>
      <c r="S141" s="58"/>
      <c r="T141" s="58"/>
      <c r="U141" s="58"/>
      <c r="V141" s="58"/>
      <c r="W141" s="58"/>
      <c r="X141" s="59"/>
      <c r="Y141" s="32"/>
      <c r="Z141" s="32"/>
      <c r="AA141" s="32"/>
      <c r="AB141" s="32"/>
      <c r="AC141" s="32"/>
      <c r="AD141" s="32"/>
      <c r="AE141" s="32"/>
      <c r="AT141" s="17" t="s">
        <v>152</v>
      </c>
      <c r="AU141" s="17" t="s">
        <v>87</v>
      </c>
    </row>
    <row r="142" spans="1:65" s="12" customFormat="1" ht="22.9" customHeight="1">
      <c r="B142" s="132"/>
      <c r="D142" s="133" t="s">
        <v>77</v>
      </c>
      <c r="E142" s="144" t="s">
        <v>604</v>
      </c>
      <c r="F142" s="144" t="s">
        <v>605</v>
      </c>
      <c r="I142" s="135"/>
      <c r="J142" s="135"/>
      <c r="K142" s="145">
        <f>BK142</f>
        <v>0</v>
      </c>
      <c r="M142" s="132"/>
      <c r="N142" s="137"/>
      <c r="O142" s="138"/>
      <c r="P142" s="138"/>
      <c r="Q142" s="139">
        <f>SUM(Q143:Q149)</f>
        <v>0</v>
      </c>
      <c r="R142" s="139">
        <f>SUM(R143:R149)</f>
        <v>0</v>
      </c>
      <c r="S142" s="138"/>
      <c r="T142" s="140">
        <f>SUM(T143:T149)</f>
        <v>0</v>
      </c>
      <c r="U142" s="138"/>
      <c r="V142" s="140">
        <f>SUM(V143:V149)</f>
        <v>8.3760000000000001E-2</v>
      </c>
      <c r="W142" s="138"/>
      <c r="X142" s="141">
        <f>SUM(X143:X149)</f>
        <v>0</v>
      </c>
      <c r="AR142" s="133" t="s">
        <v>87</v>
      </c>
      <c r="AT142" s="142" t="s">
        <v>77</v>
      </c>
      <c r="AU142" s="142" t="s">
        <v>83</v>
      </c>
      <c r="AY142" s="133" t="s">
        <v>144</v>
      </c>
      <c r="BK142" s="143">
        <f>SUM(BK143:BK149)</f>
        <v>0</v>
      </c>
    </row>
    <row r="143" spans="1:65" s="2" customFormat="1" ht="44.25" customHeight="1">
      <c r="A143" s="32"/>
      <c r="B143" s="146"/>
      <c r="C143" s="147" t="s">
        <v>200</v>
      </c>
      <c r="D143" s="147" t="s">
        <v>146</v>
      </c>
      <c r="E143" s="148" t="s">
        <v>606</v>
      </c>
      <c r="F143" s="149" t="s">
        <v>607</v>
      </c>
      <c r="G143" s="150" t="s">
        <v>182</v>
      </c>
      <c r="H143" s="151">
        <v>1</v>
      </c>
      <c r="I143" s="152"/>
      <c r="J143" s="152"/>
      <c r="K143" s="153">
        <f>ROUND(P143*H143,2)</f>
        <v>0</v>
      </c>
      <c r="L143" s="149" t="s">
        <v>1</v>
      </c>
      <c r="M143" s="33"/>
      <c r="N143" s="154" t="s">
        <v>1</v>
      </c>
      <c r="O143" s="155" t="s">
        <v>41</v>
      </c>
      <c r="P143" s="156">
        <f>I143+J143</f>
        <v>0</v>
      </c>
      <c r="Q143" s="156">
        <f>ROUND(I143*H143,2)</f>
        <v>0</v>
      </c>
      <c r="R143" s="156">
        <f>ROUND(J143*H143,2)</f>
        <v>0</v>
      </c>
      <c r="S143" s="58"/>
      <c r="T143" s="157">
        <f>S143*H143</f>
        <v>0</v>
      </c>
      <c r="U143" s="157">
        <v>4.1880000000000001E-2</v>
      </c>
      <c r="V143" s="157">
        <f>U143*H143</f>
        <v>4.1880000000000001E-2</v>
      </c>
      <c r="W143" s="157">
        <v>0</v>
      </c>
      <c r="X143" s="158">
        <f>W143*H143</f>
        <v>0</v>
      </c>
      <c r="Y143" s="32"/>
      <c r="Z143" s="32"/>
      <c r="AA143" s="32"/>
      <c r="AB143" s="32"/>
      <c r="AC143" s="32"/>
      <c r="AD143" s="32"/>
      <c r="AE143" s="32"/>
      <c r="AR143" s="159" t="s">
        <v>234</v>
      </c>
      <c r="AT143" s="159" t="s">
        <v>146</v>
      </c>
      <c r="AU143" s="159" t="s">
        <v>87</v>
      </c>
      <c r="AY143" s="17" t="s">
        <v>144</v>
      </c>
      <c r="BE143" s="160">
        <f>IF(O143="základní",K143,0)</f>
        <v>0</v>
      </c>
      <c r="BF143" s="160">
        <f>IF(O143="snížená",K143,0)</f>
        <v>0</v>
      </c>
      <c r="BG143" s="160">
        <f>IF(O143="zákl. přenesená",K143,0)</f>
        <v>0</v>
      </c>
      <c r="BH143" s="160">
        <f>IF(O143="sníž. přenesená",K143,0)</f>
        <v>0</v>
      </c>
      <c r="BI143" s="160">
        <f>IF(O143="nulová",K143,0)</f>
        <v>0</v>
      </c>
      <c r="BJ143" s="17" t="s">
        <v>83</v>
      </c>
      <c r="BK143" s="160">
        <f>ROUND(P143*H143,2)</f>
        <v>0</v>
      </c>
      <c r="BL143" s="17" t="s">
        <v>234</v>
      </c>
      <c r="BM143" s="159" t="s">
        <v>608</v>
      </c>
    </row>
    <row r="144" spans="1:65" s="2" customFormat="1" ht="19.5">
      <c r="A144" s="32"/>
      <c r="B144" s="33"/>
      <c r="C144" s="32"/>
      <c r="D144" s="161" t="s">
        <v>152</v>
      </c>
      <c r="E144" s="32"/>
      <c r="F144" s="162" t="s">
        <v>607</v>
      </c>
      <c r="G144" s="32"/>
      <c r="H144" s="32"/>
      <c r="I144" s="163"/>
      <c r="J144" s="163"/>
      <c r="K144" s="32"/>
      <c r="L144" s="32"/>
      <c r="M144" s="33"/>
      <c r="N144" s="164"/>
      <c r="O144" s="165"/>
      <c r="P144" s="58"/>
      <c r="Q144" s="58"/>
      <c r="R144" s="58"/>
      <c r="S144" s="58"/>
      <c r="T144" s="58"/>
      <c r="U144" s="58"/>
      <c r="V144" s="58"/>
      <c r="W144" s="58"/>
      <c r="X144" s="59"/>
      <c r="Y144" s="32"/>
      <c r="Z144" s="32"/>
      <c r="AA144" s="32"/>
      <c r="AB144" s="32"/>
      <c r="AC144" s="32"/>
      <c r="AD144" s="32"/>
      <c r="AE144" s="32"/>
      <c r="AT144" s="17" t="s">
        <v>152</v>
      </c>
      <c r="AU144" s="17" t="s">
        <v>87</v>
      </c>
    </row>
    <row r="145" spans="1:65" s="2" customFormat="1" ht="37.9" customHeight="1">
      <c r="A145" s="32"/>
      <c r="B145" s="146"/>
      <c r="C145" s="147" t="s">
        <v>205</v>
      </c>
      <c r="D145" s="147" t="s">
        <v>146</v>
      </c>
      <c r="E145" s="148" t="s">
        <v>609</v>
      </c>
      <c r="F145" s="149" t="s">
        <v>610</v>
      </c>
      <c r="G145" s="150" t="s">
        <v>182</v>
      </c>
      <c r="H145" s="151">
        <v>1</v>
      </c>
      <c r="I145" s="152"/>
      <c r="J145" s="152"/>
      <c r="K145" s="153">
        <f>ROUND(P145*H145,2)</f>
        <v>0</v>
      </c>
      <c r="L145" s="149" t="s">
        <v>150</v>
      </c>
      <c r="M145" s="33"/>
      <c r="N145" s="154" t="s">
        <v>1</v>
      </c>
      <c r="O145" s="155" t="s">
        <v>41</v>
      </c>
      <c r="P145" s="156">
        <f>I145+J145</f>
        <v>0</v>
      </c>
      <c r="Q145" s="156">
        <f>ROUND(I145*H145,2)</f>
        <v>0</v>
      </c>
      <c r="R145" s="156">
        <f>ROUND(J145*H145,2)</f>
        <v>0</v>
      </c>
      <c r="S145" s="58"/>
      <c r="T145" s="157">
        <f>S145*H145</f>
        <v>0</v>
      </c>
      <c r="U145" s="157">
        <v>4.1880000000000001E-2</v>
      </c>
      <c r="V145" s="157">
        <f>U145*H145</f>
        <v>4.1880000000000001E-2</v>
      </c>
      <c r="W145" s="157">
        <v>0</v>
      </c>
      <c r="X145" s="158">
        <f>W145*H145</f>
        <v>0</v>
      </c>
      <c r="Y145" s="32"/>
      <c r="Z145" s="32"/>
      <c r="AA145" s="32"/>
      <c r="AB145" s="32"/>
      <c r="AC145" s="32"/>
      <c r="AD145" s="32"/>
      <c r="AE145" s="32"/>
      <c r="AR145" s="159" t="s">
        <v>234</v>
      </c>
      <c r="AT145" s="159" t="s">
        <v>146</v>
      </c>
      <c r="AU145" s="159" t="s">
        <v>87</v>
      </c>
      <c r="AY145" s="17" t="s">
        <v>144</v>
      </c>
      <c r="BE145" s="160">
        <f>IF(O145="základní",K145,0)</f>
        <v>0</v>
      </c>
      <c r="BF145" s="160">
        <f>IF(O145="snížená",K145,0)</f>
        <v>0</v>
      </c>
      <c r="BG145" s="160">
        <f>IF(O145="zákl. přenesená",K145,0)</f>
        <v>0</v>
      </c>
      <c r="BH145" s="160">
        <f>IF(O145="sníž. přenesená",K145,0)</f>
        <v>0</v>
      </c>
      <c r="BI145" s="160">
        <f>IF(O145="nulová",K145,0)</f>
        <v>0</v>
      </c>
      <c r="BJ145" s="17" t="s">
        <v>83</v>
      </c>
      <c r="BK145" s="160">
        <f>ROUND(P145*H145,2)</f>
        <v>0</v>
      </c>
      <c r="BL145" s="17" t="s">
        <v>234</v>
      </c>
      <c r="BM145" s="159" t="s">
        <v>611</v>
      </c>
    </row>
    <row r="146" spans="1:65" s="2" customFormat="1" ht="29.25">
      <c r="A146" s="32"/>
      <c r="B146" s="33"/>
      <c r="C146" s="32"/>
      <c r="D146" s="161" t="s">
        <v>152</v>
      </c>
      <c r="E146" s="32"/>
      <c r="F146" s="162" t="s">
        <v>612</v>
      </c>
      <c r="G146" s="32"/>
      <c r="H146" s="32"/>
      <c r="I146" s="163"/>
      <c r="J146" s="163"/>
      <c r="K146" s="32"/>
      <c r="L146" s="32"/>
      <c r="M146" s="33"/>
      <c r="N146" s="164"/>
      <c r="O146" s="165"/>
      <c r="P146" s="58"/>
      <c r="Q146" s="58"/>
      <c r="R146" s="58"/>
      <c r="S146" s="58"/>
      <c r="T146" s="58"/>
      <c r="U146" s="58"/>
      <c r="V146" s="58"/>
      <c r="W146" s="58"/>
      <c r="X146" s="59"/>
      <c r="Y146" s="32"/>
      <c r="Z146" s="32"/>
      <c r="AA146" s="32"/>
      <c r="AB146" s="32"/>
      <c r="AC146" s="32"/>
      <c r="AD146" s="32"/>
      <c r="AE146" s="32"/>
      <c r="AT146" s="17" t="s">
        <v>152</v>
      </c>
      <c r="AU146" s="17" t="s">
        <v>87</v>
      </c>
    </row>
    <row r="147" spans="1:65" s="2" customFormat="1" ht="24.2" customHeight="1">
      <c r="A147" s="32"/>
      <c r="B147" s="146"/>
      <c r="C147" s="147" t="s">
        <v>211</v>
      </c>
      <c r="D147" s="147" t="s">
        <v>146</v>
      </c>
      <c r="E147" s="148" t="s">
        <v>613</v>
      </c>
      <c r="F147" s="149" t="s">
        <v>614</v>
      </c>
      <c r="G147" s="150" t="s">
        <v>149</v>
      </c>
      <c r="H147" s="151">
        <v>9.6000000000000002E-2</v>
      </c>
      <c r="I147" s="152"/>
      <c r="J147" s="152"/>
      <c r="K147" s="153">
        <f>ROUND(P147*H147,2)</f>
        <v>0</v>
      </c>
      <c r="L147" s="149" t="s">
        <v>150</v>
      </c>
      <c r="M147" s="33"/>
      <c r="N147" s="154" t="s">
        <v>1</v>
      </c>
      <c r="O147" s="155" t="s">
        <v>41</v>
      </c>
      <c r="P147" s="156">
        <f>I147+J147</f>
        <v>0</v>
      </c>
      <c r="Q147" s="156">
        <f>ROUND(I147*H147,2)</f>
        <v>0</v>
      </c>
      <c r="R147" s="156">
        <f>ROUND(J147*H147,2)</f>
        <v>0</v>
      </c>
      <c r="S147" s="58"/>
      <c r="T147" s="157">
        <f>S147*H147</f>
        <v>0</v>
      </c>
      <c r="U147" s="157">
        <v>0</v>
      </c>
      <c r="V147" s="157">
        <f>U147*H147</f>
        <v>0</v>
      </c>
      <c r="W147" s="157">
        <v>0</v>
      </c>
      <c r="X147" s="158">
        <f>W147*H147</f>
        <v>0</v>
      </c>
      <c r="Y147" s="32"/>
      <c r="Z147" s="32"/>
      <c r="AA147" s="32"/>
      <c r="AB147" s="32"/>
      <c r="AC147" s="32"/>
      <c r="AD147" s="32"/>
      <c r="AE147" s="32"/>
      <c r="AR147" s="159" t="s">
        <v>234</v>
      </c>
      <c r="AT147" s="159" t="s">
        <v>146</v>
      </c>
      <c r="AU147" s="159" t="s">
        <v>87</v>
      </c>
      <c r="AY147" s="17" t="s">
        <v>144</v>
      </c>
      <c r="BE147" s="160">
        <f>IF(O147="základní",K147,0)</f>
        <v>0</v>
      </c>
      <c r="BF147" s="160">
        <f>IF(O147="snížená",K147,0)</f>
        <v>0</v>
      </c>
      <c r="BG147" s="160">
        <f>IF(O147="zákl. přenesená",K147,0)</f>
        <v>0</v>
      </c>
      <c r="BH147" s="160">
        <f>IF(O147="sníž. přenesená",K147,0)</f>
        <v>0</v>
      </c>
      <c r="BI147" s="160">
        <f>IF(O147="nulová",K147,0)</f>
        <v>0</v>
      </c>
      <c r="BJ147" s="17" t="s">
        <v>83</v>
      </c>
      <c r="BK147" s="160">
        <f>ROUND(P147*H147,2)</f>
        <v>0</v>
      </c>
      <c r="BL147" s="17" t="s">
        <v>234</v>
      </c>
      <c r="BM147" s="159" t="s">
        <v>615</v>
      </c>
    </row>
    <row r="148" spans="1:65" s="2" customFormat="1" ht="29.25">
      <c r="A148" s="32"/>
      <c r="B148" s="33"/>
      <c r="C148" s="32"/>
      <c r="D148" s="161" t="s">
        <v>152</v>
      </c>
      <c r="E148" s="32"/>
      <c r="F148" s="162" t="s">
        <v>616</v>
      </c>
      <c r="G148" s="32"/>
      <c r="H148" s="32"/>
      <c r="I148" s="163"/>
      <c r="J148" s="163"/>
      <c r="K148" s="32"/>
      <c r="L148" s="32"/>
      <c r="M148" s="33"/>
      <c r="N148" s="164"/>
      <c r="O148" s="165"/>
      <c r="P148" s="58"/>
      <c r="Q148" s="58"/>
      <c r="R148" s="58"/>
      <c r="S148" s="58"/>
      <c r="T148" s="58"/>
      <c r="U148" s="58"/>
      <c r="V148" s="58"/>
      <c r="W148" s="58"/>
      <c r="X148" s="59"/>
      <c r="Y148" s="32"/>
      <c r="Z148" s="32"/>
      <c r="AA148" s="32"/>
      <c r="AB148" s="32"/>
      <c r="AC148" s="32"/>
      <c r="AD148" s="32"/>
      <c r="AE148" s="32"/>
      <c r="AT148" s="17" t="s">
        <v>152</v>
      </c>
      <c r="AU148" s="17" t="s">
        <v>87</v>
      </c>
    </row>
    <row r="149" spans="1:65" s="13" customFormat="1" ht="11.25">
      <c r="B149" s="166"/>
      <c r="D149" s="161" t="s">
        <v>154</v>
      </c>
      <c r="E149" s="167" t="s">
        <v>1</v>
      </c>
      <c r="F149" s="168" t="s">
        <v>617</v>
      </c>
      <c r="H149" s="169">
        <v>9.6000000000000002E-2</v>
      </c>
      <c r="I149" s="170"/>
      <c r="J149" s="170"/>
      <c r="M149" s="166"/>
      <c r="N149" s="199"/>
      <c r="O149" s="200"/>
      <c r="P149" s="200"/>
      <c r="Q149" s="200"/>
      <c r="R149" s="200"/>
      <c r="S149" s="200"/>
      <c r="T149" s="200"/>
      <c r="U149" s="200"/>
      <c r="V149" s="200"/>
      <c r="W149" s="200"/>
      <c r="X149" s="201"/>
      <c r="AT149" s="167" t="s">
        <v>154</v>
      </c>
      <c r="AU149" s="167" t="s">
        <v>87</v>
      </c>
      <c r="AV149" s="13" t="s">
        <v>87</v>
      </c>
      <c r="AW149" s="13" t="s">
        <v>4</v>
      </c>
      <c r="AX149" s="13" t="s">
        <v>83</v>
      </c>
      <c r="AY149" s="167" t="s">
        <v>144</v>
      </c>
    </row>
    <row r="150" spans="1:65" s="2" customFormat="1" ht="6.95" customHeight="1">
      <c r="A150" s="32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33"/>
      <c r="N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</row>
  </sheetData>
  <autoFilter ref="C119:L149"/>
  <mergeCells count="9">
    <mergeCell ref="E87:H87"/>
    <mergeCell ref="E110:H110"/>
    <mergeCell ref="E112:H112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46" t="s">
        <v>6</v>
      </c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T2" s="17" t="s">
        <v>92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87</v>
      </c>
    </row>
    <row r="4" spans="1:46" s="1" customFormat="1" ht="24.95" customHeight="1">
      <c r="B4" s="20"/>
      <c r="D4" s="21" t="s">
        <v>99</v>
      </c>
      <c r="M4" s="20"/>
      <c r="N4" s="94" t="s">
        <v>11</v>
      </c>
      <c r="AT4" s="17" t="s">
        <v>3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27" t="s">
        <v>17</v>
      </c>
      <c r="M6" s="20"/>
    </row>
    <row r="7" spans="1:46" s="1" customFormat="1" ht="16.5" customHeight="1">
      <c r="B7" s="20"/>
      <c r="E7" s="247" t="str">
        <f>'Rekapitulace stavby'!K6</f>
        <v>ZUŠ-učebna v podkroví-změna užívání</v>
      </c>
      <c r="F7" s="248"/>
      <c r="G7" s="248"/>
      <c r="H7" s="248"/>
      <c r="M7" s="20"/>
    </row>
    <row r="8" spans="1:46" s="2" customFormat="1" ht="12" customHeight="1">
      <c r="A8" s="32"/>
      <c r="B8" s="33"/>
      <c r="C8" s="32"/>
      <c r="D8" s="27" t="s">
        <v>100</v>
      </c>
      <c r="E8" s="32"/>
      <c r="F8" s="32"/>
      <c r="G8" s="32"/>
      <c r="H8" s="32"/>
      <c r="I8" s="32"/>
      <c r="J8" s="32"/>
      <c r="K8" s="32"/>
      <c r="L8" s="32"/>
      <c r="M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8" t="s">
        <v>618</v>
      </c>
      <c r="F9" s="249"/>
      <c r="G9" s="249"/>
      <c r="H9" s="249"/>
      <c r="I9" s="32"/>
      <c r="J9" s="32"/>
      <c r="K9" s="32"/>
      <c r="L9" s="32"/>
      <c r="M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32"/>
      <c r="M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5" t="str">
        <f>'Rekapitulace stavby'!AN8</f>
        <v>28. 3. 2022</v>
      </c>
      <c r="K12" s="32"/>
      <c r="L12" s="32"/>
      <c r="M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1</v>
      </c>
      <c r="K14" s="32"/>
      <c r="L14" s="32"/>
      <c r="M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1</v>
      </c>
      <c r="K15" s="32"/>
      <c r="L15" s="32"/>
      <c r="M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32"/>
      <c r="M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0" t="str">
        <f>'Rekapitulace stavby'!E14</f>
        <v>Vyplň údaj</v>
      </c>
      <c r="F18" s="230"/>
      <c r="G18" s="230"/>
      <c r="H18" s="230"/>
      <c r="I18" s="27" t="s">
        <v>28</v>
      </c>
      <c r="J18" s="28" t="str">
        <f>'Rekapitulace stavby'!AN14</f>
        <v>Vyplň údaj</v>
      </c>
      <c r="K18" s="32"/>
      <c r="L18" s="32"/>
      <c r="M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tr">
        <f>IF('Rekapitulace stavby'!AN16="","",'Rekapitulace stavby'!AN16)</f>
        <v/>
      </c>
      <c r="K20" s="32"/>
      <c r="L20" s="32"/>
      <c r="M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28</v>
      </c>
      <c r="J21" s="25" t="str">
        <f>IF('Rekapitulace stavby'!AN17="","",'Rekapitulace stavby'!AN17)</f>
        <v/>
      </c>
      <c r="K21" s="32"/>
      <c r="L21" s="32"/>
      <c r="M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26</v>
      </c>
      <c r="J23" s="25" t="s">
        <v>1</v>
      </c>
      <c r="K23" s="32"/>
      <c r="L23" s="32"/>
      <c r="M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619</v>
      </c>
      <c r="F24" s="32"/>
      <c r="G24" s="32"/>
      <c r="H24" s="32"/>
      <c r="I24" s="27" t="s">
        <v>28</v>
      </c>
      <c r="J24" s="25" t="s">
        <v>1</v>
      </c>
      <c r="K24" s="32"/>
      <c r="L24" s="32"/>
      <c r="M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32"/>
      <c r="M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5"/>
      <c r="B27" s="96"/>
      <c r="C27" s="95"/>
      <c r="D27" s="95"/>
      <c r="E27" s="235" t="s">
        <v>1</v>
      </c>
      <c r="F27" s="235"/>
      <c r="G27" s="235"/>
      <c r="H27" s="235"/>
      <c r="I27" s="95"/>
      <c r="J27" s="95"/>
      <c r="K27" s="95"/>
      <c r="L27" s="95"/>
      <c r="M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66"/>
      <c r="M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3"/>
      <c r="C30" s="32"/>
      <c r="D30" s="32"/>
      <c r="E30" s="27" t="s">
        <v>102</v>
      </c>
      <c r="F30" s="32"/>
      <c r="G30" s="32"/>
      <c r="H30" s="32"/>
      <c r="I30" s="32"/>
      <c r="J30" s="32"/>
      <c r="K30" s="98">
        <f>I96</f>
        <v>0</v>
      </c>
      <c r="L30" s="32"/>
      <c r="M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3"/>
      <c r="C31" s="32"/>
      <c r="D31" s="32"/>
      <c r="E31" s="27" t="s">
        <v>103</v>
      </c>
      <c r="F31" s="32"/>
      <c r="G31" s="32"/>
      <c r="H31" s="32"/>
      <c r="I31" s="32"/>
      <c r="J31" s="32"/>
      <c r="K31" s="98">
        <f>J96</f>
        <v>0</v>
      </c>
      <c r="L31" s="32"/>
      <c r="M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99" t="s">
        <v>36</v>
      </c>
      <c r="E32" s="32"/>
      <c r="F32" s="32"/>
      <c r="G32" s="32"/>
      <c r="H32" s="32"/>
      <c r="I32" s="32"/>
      <c r="J32" s="32"/>
      <c r="K32" s="71">
        <f>ROUND(K118, 2)</f>
        <v>0</v>
      </c>
      <c r="L32" s="32"/>
      <c r="M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66"/>
      <c r="M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38</v>
      </c>
      <c r="G34" s="32"/>
      <c r="H34" s="32"/>
      <c r="I34" s="36" t="s">
        <v>37</v>
      </c>
      <c r="J34" s="32"/>
      <c r="K34" s="36" t="s">
        <v>39</v>
      </c>
      <c r="L34" s="32"/>
      <c r="M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0" t="s">
        <v>40</v>
      </c>
      <c r="E35" s="27" t="s">
        <v>41</v>
      </c>
      <c r="F35" s="98">
        <f>ROUND((SUM(BE118:BE169)),  2)</f>
        <v>0</v>
      </c>
      <c r="G35" s="32"/>
      <c r="H35" s="32"/>
      <c r="I35" s="101">
        <v>0.21</v>
      </c>
      <c r="J35" s="32"/>
      <c r="K35" s="98">
        <f>ROUND(((SUM(BE118:BE169))*I35),  2)</f>
        <v>0</v>
      </c>
      <c r="L35" s="32"/>
      <c r="M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42</v>
      </c>
      <c r="F36" s="98">
        <f>ROUND((SUM(BF118:BF169)),  2)</f>
        <v>0</v>
      </c>
      <c r="G36" s="32"/>
      <c r="H36" s="32"/>
      <c r="I36" s="101">
        <v>0.15</v>
      </c>
      <c r="J36" s="32"/>
      <c r="K36" s="98">
        <f>ROUND(((SUM(BF118:BF169))*I36),  2)</f>
        <v>0</v>
      </c>
      <c r="L36" s="32"/>
      <c r="M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43</v>
      </c>
      <c r="F37" s="98">
        <f>ROUND((SUM(BG118:BG169)),  2)</f>
        <v>0</v>
      </c>
      <c r="G37" s="32"/>
      <c r="H37" s="32"/>
      <c r="I37" s="101">
        <v>0.21</v>
      </c>
      <c r="J37" s="32"/>
      <c r="K37" s="98">
        <f>0</f>
        <v>0</v>
      </c>
      <c r="L37" s="32"/>
      <c r="M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44</v>
      </c>
      <c r="F38" s="98">
        <f>ROUND((SUM(BH118:BH169)),  2)</f>
        <v>0</v>
      </c>
      <c r="G38" s="32"/>
      <c r="H38" s="32"/>
      <c r="I38" s="101">
        <v>0.15</v>
      </c>
      <c r="J38" s="32"/>
      <c r="K38" s="98">
        <f>0</f>
        <v>0</v>
      </c>
      <c r="L38" s="32"/>
      <c r="M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45</v>
      </c>
      <c r="F39" s="98">
        <f>ROUND((SUM(BI118:BI169)),  2)</f>
        <v>0</v>
      </c>
      <c r="G39" s="32"/>
      <c r="H39" s="32"/>
      <c r="I39" s="101">
        <v>0</v>
      </c>
      <c r="J39" s="32"/>
      <c r="K39" s="98">
        <f>0</f>
        <v>0</v>
      </c>
      <c r="L39" s="32"/>
      <c r="M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2"/>
      <c r="D41" s="103" t="s">
        <v>46</v>
      </c>
      <c r="E41" s="60"/>
      <c r="F41" s="60"/>
      <c r="G41" s="104" t="s">
        <v>47</v>
      </c>
      <c r="H41" s="105" t="s">
        <v>48</v>
      </c>
      <c r="I41" s="60"/>
      <c r="J41" s="60"/>
      <c r="K41" s="106">
        <f>SUM(K32:K39)</f>
        <v>0</v>
      </c>
      <c r="L41" s="107"/>
      <c r="M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4"/>
      <c r="M50" s="42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 ht="12.75">
      <c r="A61" s="32"/>
      <c r="B61" s="33"/>
      <c r="C61" s="32"/>
      <c r="D61" s="45" t="s">
        <v>51</v>
      </c>
      <c r="E61" s="35"/>
      <c r="F61" s="108" t="s">
        <v>52</v>
      </c>
      <c r="G61" s="45" t="s">
        <v>51</v>
      </c>
      <c r="H61" s="35"/>
      <c r="I61" s="35"/>
      <c r="J61" s="109" t="s">
        <v>52</v>
      </c>
      <c r="K61" s="35"/>
      <c r="L61" s="35"/>
      <c r="M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6"/>
      <c r="M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 ht="12.75">
      <c r="A76" s="32"/>
      <c r="B76" s="33"/>
      <c r="C76" s="32"/>
      <c r="D76" s="45" t="s">
        <v>51</v>
      </c>
      <c r="E76" s="35"/>
      <c r="F76" s="108" t="s">
        <v>52</v>
      </c>
      <c r="G76" s="45" t="s">
        <v>51</v>
      </c>
      <c r="H76" s="35"/>
      <c r="I76" s="35"/>
      <c r="J76" s="109" t="s">
        <v>52</v>
      </c>
      <c r="K76" s="35"/>
      <c r="L76" s="35"/>
      <c r="M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104</v>
      </c>
      <c r="D82" s="32"/>
      <c r="E82" s="32"/>
      <c r="F82" s="32"/>
      <c r="G82" s="32"/>
      <c r="H82" s="32"/>
      <c r="I82" s="32"/>
      <c r="J82" s="32"/>
      <c r="K82" s="32"/>
      <c r="L82" s="32"/>
      <c r="M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7" t="str">
        <f>E7</f>
        <v>ZUŠ-učebna v podkroví-změna užívání</v>
      </c>
      <c r="F85" s="248"/>
      <c r="G85" s="248"/>
      <c r="H85" s="248"/>
      <c r="I85" s="32"/>
      <c r="J85" s="32"/>
      <c r="K85" s="32"/>
      <c r="L85" s="32"/>
      <c r="M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100</v>
      </c>
      <c r="D86" s="32"/>
      <c r="E86" s="32"/>
      <c r="F86" s="32"/>
      <c r="G86" s="32"/>
      <c r="H86" s="32"/>
      <c r="I86" s="32"/>
      <c r="J86" s="32"/>
      <c r="K86" s="32"/>
      <c r="L86" s="32"/>
      <c r="M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8" t="str">
        <f>E9</f>
        <v>3 - ZUŠ učebna v podkroví - elektro</v>
      </c>
      <c r="F87" s="249"/>
      <c r="G87" s="249"/>
      <c r="H87" s="249"/>
      <c r="I87" s="32"/>
      <c r="J87" s="32"/>
      <c r="K87" s="32"/>
      <c r="L87" s="32"/>
      <c r="M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nám. A.Jiráska č.p.3, Lanškroun</v>
      </c>
      <c r="G89" s="32"/>
      <c r="H89" s="32"/>
      <c r="I89" s="27" t="s">
        <v>23</v>
      </c>
      <c r="J89" s="55" t="str">
        <f>IF(J12="","",J12)</f>
        <v>28. 3. 2022</v>
      </c>
      <c r="K89" s="32"/>
      <c r="L89" s="32"/>
      <c r="M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25</v>
      </c>
      <c r="D91" s="32"/>
      <c r="E91" s="32"/>
      <c r="F91" s="25" t="str">
        <f>E15</f>
        <v xml:space="preserve"> Město Lanškroun</v>
      </c>
      <c r="G91" s="32"/>
      <c r="H91" s="32"/>
      <c r="I91" s="27" t="s">
        <v>31</v>
      </c>
      <c r="J91" s="30" t="str">
        <f>E21</f>
        <v xml:space="preserve"> </v>
      </c>
      <c r="K91" s="32"/>
      <c r="L91" s="32"/>
      <c r="M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>Petr Kovář</v>
      </c>
      <c r="K92" s="32"/>
      <c r="L92" s="32"/>
      <c r="M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0" t="s">
        <v>105</v>
      </c>
      <c r="D94" s="102"/>
      <c r="E94" s="102"/>
      <c r="F94" s="102"/>
      <c r="G94" s="102"/>
      <c r="H94" s="102"/>
      <c r="I94" s="111" t="s">
        <v>106</v>
      </c>
      <c r="J94" s="111" t="s">
        <v>107</v>
      </c>
      <c r="K94" s="111" t="s">
        <v>108</v>
      </c>
      <c r="L94" s="102"/>
      <c r="M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2" t="s">
        <v>109</v>
      </c>
      <c r="D96" s="32"/>
      <c r="E96" s="32"/>
      <c r="F96" s="32"/>
      <c r="G96" s="32"/>
      <c r="H96" s="32"/>
      <c r="I96" s="71">
        <f>Q118</f>
        <v>0</v>
      </c>
      <c r="J96" s="71">
        <f>R118</f>
        <v>0</v>
      </c>
      <c r="K96" s="71">
        <f>K118</f>
        <v>0</v>
      </c>
      <c r="L96" s="32"/>
      <c r="M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110</v>
      </c>
    </row>
    <row r="97" spans="1:31" s="9" customFormat="1" ht="24.95" customHeight="1">
      <c r="B97" s="113"/>
      <c r="D97" s="114" t="s">
        <v>111</v>
      </c>
      <c r="E97" s="115"/>
      <c r="F97" s="115"/>
      <c r="G97" s="115"/>
      <c r="H97" s="115"/>
      <c r="I97" s="116">
        <f>Q137</f>
        <v>0</v>
      </c>
      <c r="J97" s="116">
        <f>R137</f>
        <v>0</v>
      </c>
      <c r="K97" s="116">
        <f>K137</f>
        <v>0</v>
      </c>
      <c r="M97" s="113"/>
    </row>
    <row r="98" spans="1:31" s="9" customFormat="1" ht="24.95" customHeight="1">
      <c r="B98" s="113"/>
      <c r="D98" s="114" t="s">
        <v>620</v>
      </c>
      <c r="E98" s="115"/>
      <c r="F98" s="115"/>
      <c r="G98" s="115"/>
      <c r="H98" s="115"/>
      <c r="I98" s="116">
        <f>Q138</f>
        <v>0</v>
      </c>
      <c r="J98" s="116">
        <f>R138</f>
        <v>0</v>
      </c>
      <c r="K98" s="116">
        <f>K138</f>
        <v>0</v>
      </c>
      <c r="M98" s="113"/>
    </row>
    <row r="99" spans="1:31" s="2" customFormat="1" ht="21.75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4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>
      <c r="A100" s="32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5" customHeight="1">
      <c r="A104" s="32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>
      <c r="A105" s="32"/>
      <c r="B105" s="33"/>
      <c r="C105" s="21" t="s">
        <v>125</v>
      </c>
      <c r="D105" s="32"/>
      <c r="E105" s="32"/>
      <c r="F105" s="32"/>
      <c r="G105" s="32"/>
      <c r="H105" s="32"/>
      <c r="I105" s="32"/>
      <c r="J105" s="32"/>
      <c r="K105" s="32"/>
      <c r="L105" s="32"/>
      <c r="M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33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17</v>
      </c>
      <c r="D107" s="32"/>
      <c r="E107" s="32"/>
      <c r="F107" s="32"/>
      <c r="G107" s="32"/>
      <c r="H107" s="32"/>
      <c r="I107" s="32"/>
      <c r="J107" s="32"/>
      <c r="K107" s="32"/>
      <c r="L107" s="32"/>
      <c r="M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2"/>
      <c r="D108" s="32"/>
      <c r="E108" s="247" t="str">
        <f>E7</f>
        <v>ZUŠ-učebna v podkroví-změna užívání</v>
      </c>
      <c r="F108" s="248"/>
      <c r="G108" s="248"/>
      <c r="H108" s="248"/>
      <c r="I108" s="32"/>
      <c r="J108" s="32"/>
      <c r="K108" s="32"/>
      <c r="L108" s="32"/>
      <c r="M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100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2"/>
      <c r="D110" s="32"/>
      <c r="E110" s="208" t="str">
        <f>E9</f>
        <v>3 - ZUŠ učebna v podkroví - elektro</v>
      </c>
      <c r="F110" s="249"/>
      <c r="G110" s="249"/>
      <c r="H110" s="249"/>
      <c r="I110" s="32"/>
      <c r="J110" s="32"/>
      <c r="K110" s="32"/>
      <c r="L110" s="32"/>
      <c r="M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21</v>
      </c>
      <c r="D112" s="32"/>
      <c r="E112" s="32"/>
      <c r="F112" s="25" t="str">
        <f>F12</f>
        <v>nám. A.Jiráska č.p.3, Lanškroun</v>
      </c>
      <c r="G112" s="32"/>
      <c r="H112" s="32"/>
      <c r="I112" s="27" t="s">
        <v>23</v>
      </c>
      <c r="J112" s="55" t="str">
        <f>IF(J12="","",J12)</f>
        <v>28. 3. 2022</v>
      </c>
      <c r="K112" s="32"/>
      <c r="L112" s="32"/>
      <c r="M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7" t="s">
        <v>25</v>
      </c>
      <c r="D114" s="32"/>
      <c r="E114" s="32"/>
      <c r="F114" s="25" t="str">
        <f>E15</f>
        <v xml:space="preserve"> Město Lanškroun</v>
      </c>
      <c r="G114" s="32"/>
      <c r="H114" s="32"/>
      <c r="I114" s="27" t="s">
        <v>31</v>
      </c>
      <c r="J114" s="30" t="str">
        <f>E21</f>
        <v xml:space="preserve"> </v>
      </c>
      <c r="K114" s="32"/>
      <c r="L114" s="32"/>
      <c r="M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7" t="s">
        <v>29</v>
      </c>
      <c r="D115" s="32"/>
      <c r="E115" s="32"/>
      <c r="F115" s="25" t="str">
        <f>IF(E18="","",E18)</f>
        <v>Vyplň údaj</v>
      </c>
      <c r="G115" s="32"/>
      <c r="H115" s="32"/>
      <c r="I115" s="27" t="s">
        <v>33</v>
      </c>
      <c r="J115" s="30" t="str">
        <f>E24</f>
        <v>Petr Kovář</v>
      </c>
      <c r="K115" s="32"/>
      <c r="L115" s="32"/>
      <c r="M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21"/>
      <c r="B117" s="122"/>
      <c r="C117" s="123" t="s">
        <v>126</v>
      </c>
      <c r="D117" s="124" t="s">
        <v>61</v>
      </c>
      <c r="E117" s="124" t="s">
        <v>57</v>
      </c>
      <c r="F117" s="124" t="s">
        <v>58</v>
      </c>
      <c r="G117" s="124" t="s">
        <v>127</v>
      </c>
      <c r="H117" s="124" t="s">
        <v>128</v>
      </c>
      <c r="I117" s="124" t="s">
        <v>129</v>
      </c>
      <c r="J117" s="124" t="s">
        <v>130</v>
      </c>
      <c r="K117" s="124" t="s">
        <v>108</v>
      </c>
      <c r="L117" s="125" t="s">
        <v>131</v>
      </c>
      <c r="M117" s="126"/>
      <c r="N117" s="62" t="s">
        <v>1</v>
      </c>
      <c r="O117" s="63" t="s">
        <v>40</v>
      </c>
      <c r="P117" s="63" t="s">
        <v>132</v>
      </c>
      <c r="Q117" s="63" t="s">
        <v>133</v>
      </c>
      <c r="R117" s="63" t="s">
        <v>134</v>
      </c>
      <c r="S117" s="63" t="s">
        <v>135</v>
      </c>
      <c r="T117" s="63" t="s">
        <v>136</v>
      </c>
      <c r="U117" s="63" t="s">
        <v>137</v>
      </c>
      <c r="V117" s="63" t="s">
        <v>138</v>
      </c>
      <c r="W117" s="63" t="s">
        <v>139</v>
      </c>
      <c r="X117" s="64" t="s">
        <v>140</v>
      </c>
      <c r="Y117" s="121"/>
      <c r="Z117" s="121"/>
      <c r="AA117" s="121"/>
      <c r="AB117" s="121"/>
      <c r="AC117" s="121"/>
      <c r="AD117" s="121"/>
      <c r="AE117" s="121"/>
    </row>
    <row r="118" spans="1:65" s="2" customFormat="1" ht="22.9" customHeight="1">
      <c r="A118" s="32"/>
      <c r="B118" s="33"/>
      <c r="C118" s="69" t="s">
        <v>141</v>
      </c>
      <c r="D118" s="32"/>
      <c r="E118" s="32"/>
      <c r="F118" s="32"/>
      <c r="G118" s="32"/>
      <c r="H118" s="32"/>
      <c r="I118" s="32"/>
      <c r="J118" s="32"/>
      <c r="K118" s="127">
        <f>BK118</f>
        <v>0</v>
      </c>
      <c r="L118" s="32"/>
      <c r="M118" s="33"/>
      <c r="N118" s="65"/>
      <c r="O118" s="56"/>
      <c r="P118" s="66"/>
      <c r="Q118" s="128">
        <f>Q119+SUM(Q120:Q138)</f>
        <v>0</v>
      </c>
      <c r="R118" s="128">
        <f>R119+SUM(R120:R138)</f>
        <v>0</v>
      </c>
      <c r="S118" s="66"/>
      <c r="T118" s="129">
        <f>T119+SUM(T120:T138)</f>
        <v>0</v>
      </c>
      <c r="U118" s="66"/>
      <c r="V118" s="129">
        <f>V119+SUM(V120:V138)</f>
        <v>1.5831999999999999E-2</v>
      </c>
      <c r="W118" s="66"/>
      <c r="X118" s="130">
        <f>X119+SUM(X120:X138)</f>
        <v>5.3645999999999999E-2</v>
      </c>
      <c r="Y118" s="32"/>
      <c r="Z118" s="32"/>
      <c r="AA118" s="32"/>
      <c r="AB118" s="32"/>
      <c r="AC118" s="32"/>
      <c r="AD118" s="32"/>
      <c r="AE118" s="32"/>
      <c r="AT118" s="17" t="s">
        <v>77</v>
      </c>
      <c r="AU118" s="17" t="s">
        <v>110</v>
      </c>
      <c r="BK118" s="131">
        <f>BK119+SUM(BK120:BK138)</f>
        <v>0</v>
      </c>
    </row>
    <row r="119" spans="1:65" s="2" customFormat="1" ht="24.2" customHeight="1">
      <c r="A119" s="32"/>
      <c r="B119" s="146"/>
      <c r="C119" s="182" t="s">
        <v>83</v>
      </c>
      <c r="D119" s="182" t="s">
        <v>206</v>
      </c>
      <c r="E119" s="183" t="s">
        <v>621</v>
      </c>
      <c r="F119" s="184" t="s">
        <v>622</v>
      </c>
      <c r="G119" s="185" t="s">
        <v>255</v>
      </c>
      <c r="H119" s="186">
        <v>32</v>
      </c>
      <c r="I119" s="187"/>
      <c r="J119" s="188"/>
      <c r="K119" s="189">
        <f>ROUND(P119*H119,2)</f>
        <v>0</v>
      </c>
      <c r="L119" s="184" t="s">
        <v>150</v>
      </c>
      <c r="M119" s="190"/>
      <c r="N119" s="191" t="s">
        <v>1</v>
      </c>
      <c r="O119" s="155" t="s">
        <v>41</v>
      </c>
      <c r="P119" s="156">
        <f>I119+J119</f>
        <v>0</v>
      </c>
      <c r="Q119" s="156">
        <f>ROUND(I119*H119,2)</f>
        <v>0</v>
      </c>
      <c r="R119" s="156">
        <f>ROUND(J119*H119,2)</f>
        <v>0</v>
      </c>
      <c r="S119" s="58"/>
      <c r="T119" s="157">
        <f>S119*H119</f>
        <v>0</v>
      </c>
      <c r="U119" s="157">
        <v>1.7000000000000001E-4</v>
      </c>
      <c r="V119" s="157">
        <f>U119*H119</f>
        <v>5.4400000000000004E-3</v>
      </c>
      <c r="W119" s="157">
        <v>0</v>
      </c>
      <c r="X119" s="158">
        <f>W119*H119</f>
        <v>0</v>
      </c>
      <c r="Y119" s="32"/>
      <c r="Z119" s="32"/>
      <c r="AA119" s="32"/>
      <c r="AB119" s="32"/>
      <c r="AC119" s="32"/>
      <c r="AD119" s="32"/>
      <c r="AE119" s="32"/>
      <c r="AR119" s="159" t="s">
        <v>190</v>
      </c>
      <c r="AT119" s="159" t="s">
        <v>206</v>
      </c>
      <c r="AU119" s="159" t="s">
        <v>78</v>
      </c>
      <c r="AY119" s="17" t="s">
        <v>144</v>
      </c>
      <c r="BE119" s="160">
        <f>IF(O119="základní",K119,0)</f>
        <v>0</v>
      </c>
      <c r="BF119" s="160">
        <f>IF(O119="snížená",K119,0)</f>
        <v>0</v>
      </c>
      <c r="BG119" s="160">
        <f>IF(O119="zákl. přenesená",K119,0)</f>
        <v>0</v>
      </c>
      <c r="BH119" s="160">
        <f>IF(O119="sníž. přenesená",K119,0)</f>
        <v>0</v>
      </c>
      <c r="BI119" s="160">
        <f>IF(O119="nulová",K119,0)</f>
        <v>0</v>
      </c>
      <c r="BJ119" s="17" t="s">
        <v>83</v>
      </c>
      <c r="BK119" s="160">
        <f>ROUND(P119*H119,2)</f>
        <v>0</v>
      </c>
      <c r="BL119" s="17" t="s">
        <v>93</v>
      </c>
      <c r="BM119" s="159" t="s">
        <v>623</v>
      </c>
    </row>
    <row r="120" spans="1:65" s="2" customFormat="1" ht="19.5">
      <c r="A120" s="32"/>
      <c r="B120" s="33"/>
      <c r="C120" s="32"/>
      <c r="D120" s="161" t="s">
        <v>152</v>
      </c>
      <c r="E120" s="32"/>
      <c r="F120" s="162" t="s">
        <v>622</v>
      </c>
      <c r="G120" s="32"/>
      <c r="H120" s="32"/>
      <c r="I120" s="163"/>
      <c r="J120" s="163"/>
      <c r="K120" s="32"/>
      <c r="L120" s="32"/>
      <c r="M120" s="33"/>
      <c r="N120" s="164"/>
      <c r="O120" s="165"/>
      <c r="P120" s="58"/>
      <c r="Q120" s="58"/>
      <c r="R120" s="58"/>
      <c r="S120" s="58"/>
      <c r="T120" s="58"/>
      <c r="U120" s="58"/>
      <c r="V120" s="58"/>
      <c r="W120" s="58"/>
      <c r="X120" s="59"/>
      <c r="Y120" s="32"/>
      <c r="Z120" s="32"/>
      <c r="AA120" s="32"/>
      <c r="AB120" s="32"/>
      <c r="AC120" s="32"/>
      <c r="AD120" s="32"/>
      <c r="AE120" s="32"/>
      <c r="AT120" s="17" t="s">
        <v>152</v>
      </c>
      <c r="AU120" s="17" t="s">
        <v>78</v>
      </c>
    </row>
    <row r="121" spans="1:65" s="2" customFormat="1" ht="24.2" customHeight="1">
      <c r="A121" s="32"/>
      <c r="B121" s="146"/>
      <c r="C121" s="182" t="s">
        <v>87</v>
      </c>
      <c r="D121" s="182" t="s">
        <v>206</v>
      </c>
      <c r="E121" s="183" t="s">
        <v>624</v>
      </c>
      <c r="F121" s="184" t="s">
        <v>625</v>
      </c>
      <c r="G121" s="185" t="s">
        <v>182</v>
      </c>
      <c r="H121" s="186">
        <v>2</v>
      </c>
      <c r="I121" s="187"/>
      <c r="J121" s="188"/>
      <c r="K121" s="189">
        <f>ROUND(P121*H121,2)</f>
        <v>0</v>
      </c>
      <c r="L121" s="184" t="s">
        <v>150</v>
      </c>
      <c r="M121" s="190"/>
      <c r="N121" s="191" t="s">
        <v>1</v>
      </c>
      <c r="O121" s="155" t="s">
        <v>41</v>
      </c>
      <c r="P121" s="156">
        <f>I121+J121</f>
        <v>0</v>
      </c>
      <c r="Q121" s="156">
        <f>ROUND(I121*H121,2)</f>
        <v>0</v>
      </c>
      <c r="R121" s="156">
        <f>ROUND(J121*H121,2)</f>
        <v>0</v>
      </c>
      <c r="S121" s="58"/>
      <c r="T121" s="157">
        <f>S121*H121</f>
        <v>0</v>
      </c>
      <c r="U121" s="157">
        <v>9.0000000000000006E-5</v>
      </c>
      <c r="V121" s="157">
        <f>U121*H121</f>
        <v>1.8000000000000001E-4</v>
      </c>
      <c r="W121" s="157">
        <v>0</v>
      </c>
      <c r="X121" s="158">
        <f>W121*H121</f>
        <v>0</v>
      </c>
      <c r="Y121" s="32"/>
      <c r="Z121" s="32"/>
      <c r="AA121" s="32"/>
      <c r="AB121" s="32"/>
      <c r="AC121" s="32"/>
      <c r="AD121" s="32"/>
      <c r="AE121" s="32"/>
      <c r="AR121" s="159" t="s">
        <v>190</v>
      </c>
      <c r="AT121" s="159" t="s">
        <v>206</v>
      </c>
      <c r="AU121" s="159" t="s">
        <v>78</v>
      </c>
      <c r="AY121" s="17" t="s">
        <v>144</v>
      </c>
      <c r="BE121" s="160">
        <f>IF(O121="základní",K121,0)</f>
        <v>0</v>
      </c>
      <c r="BF121" s="160">
        <f>IF(O121="snížená",K121,0)</f>
        <v>0</v>
      </c>
      <c r="BG121" s="160">
        <f>IF(O121="zákl. přenesená",K121,0)</f>
        <v>0</v>
      </c>
      <c r="BH121" s="160">
        <f>IF(O121="sníž. přenesená",K121,0)</f>
        <v>0</v>
      </c>
      <c r="BI121" s="160">
        <f>IF(O121="nulová",K121,0)</f>
        <v>0</v>
      </c>
      <c r="BJ121" s="17" t="s">
        <v>83</v>
      </c>
      <c r="BK121" s="160">
        <f>ROUND(P121*H121,2)</f>
        <v>0</v>
      </c>
      <c r="BL121" s="17" t="s">
        <v>93</v>
      </c>
      <c r="BM121" s="159" t="s">
        <v>626</v>
      </c>
    </row>
    <row r="122" spans="1:65" s="2" customFormat="1" ht="19.5">
      <c r="A122" s="32"/>
      <c r="B122" s="33"/>
      <c r="C122" s="32"/>
      <c r="D122" s="161" t="s">
        <v>152</v>
      </c>
      <c r="E122" s="32"/>
      <c r="F122" s="162" t="s">
        <v>625</v>
      </c>
      <c r="G122" s="32"/>
      <c r="H122" s="32"/>
      <c r="I122" s="163"/>
      <c r="J122" s="163"/>
      <c r="K122" s="32"/>
      <c r="L122" s="32"/>
      <c r="M122" s="33"/>
      <c r="N122" s="164"/>
      <c r="O122" s="165"/>
      <c r="P122" s="58"/>
      <c r="Q122" s="58"/>
      <c r="R122" s="58"/>
      <c r="S122" s="58"/>
      <c r="T122" s="58"/>
      <c r="U122" s="58"/>
      <c r="V122" s="58"/>
      <c r="W122" s="58"/>
      <c r="X122" s="59"/>
      <c r="Y122" s="32"/>
      <c r="Z122" s="32"/>
      <c r="AA122" s="32"/>
      <c r="AB122" s="32"/>
      <c r="AC122" s="32"/>
      <c r="AD122" s="32"/>
      <c r="AE122" s="32"/>
      <c r="AT122" s="17" t="s">
        <v>152</v>
      </c>
      <c r="AU122" s="17" t="s">
        <v>78</v>
      </c>
    </row>
    <row r="123" spans="1:65" s="2" customFormat="1" ht="24.2" customHeight="1">
      <c r="A123" s="32"/>
      <c r="B123" s="146"/>
      <c r="C123" s="182" t="s">
        <v>90</v>
      </c>
      <c r="D123" s="182" t="s">
        <v>206</v>
      </c>
      <c r="E123" s="183" t="s">
        <v>627</v>
      </c>
      <c r="F123" s="184" t="s">
        <v>628</v>
      </c>
      <c r="G123" s="185" t="s">
        <v>182</v>
      </c>
      <c r="H123" s="186">
        <v>2</v>
      </c>
      <c r="I123" s="187"/>
      <c r="J123" s="188"/>
      <c r="K123" s="189">
        <f>ROUND(P123*H123,2)</f>
        <v>0</v>
      </c>
      <c r="L123" s="184" t="s">
        <v>150</v>
      </c>
      <c r="M123" s="190"/>
      <c r="N123" s="191" t="s">
        <v>1</v>
      </c>
      <c r="O123" s="155" t="s">
        <v>41</v>
      </c>
      <c r="P123" s="156">
        <f>I123+J123</f>
        <v>0</v>
      </c>
      <c r="Q123" s="156">
        <f>ROUND(I123*H123,2)</f>
        <v>0</v>
      </c>
      <c r="R123" s="156">
        <f>ROUND(J123*H123,2)</f>
        <v>0</v>
      </c>
      <c r="S123" s="58"/>
      <c r="T123" s="157">
        <f>S123*H123</f>
        <v>0</v>
      </c>
      <c r="U123" s="157">
        <v>5.0000000000000002E-5</v>
      </c>
      <c r="V123" s="157">
        <f>U123*H123</f>
        <v>1E-4</v>
      </c>
      <c r="W123" s="157">
        <v>0</v>
      </c>
      <c r="X123" s="158">
        <f>W123*H123</f>
        <v>0</v>
      </c>
      <c r="Y123" s="32"/>
      <c r="Z123" s="32"/>
      <c r="AA123" s="32"/>
      <c r="AB123" s="32"/>
      <c r="AC123" s="32"/>
      <c r="AD123" s="32"/>
      <c r="AE123" s="32"/>
      <c r="AR123" s="159" t="s">
        <v>190</v>
      </c>
      <c r="AT123" s="159" t="s">
        <v>206</v>
      </c>
      <c r="AU123" s="159" t="s">
        <v>78</v>
      </c>
      <c r="AY123" s="17" t="s">
        <v>144</v>
      </c>
      <c r="BE123" s="160">
        <f>IF(O123="základní",K123,0)</f>
        <v>0</v>
      </c>
      <c r="BF123" s="160">
        <f>IF(O123="snížená",K123,0)</f>
        <v>0</v>
      </c>
      <c r="BG123" s="160">
        <f>IF(O123="zákl. přenesená",K123,0)</f>
        <v>0</v>
      </c>
      <c r="BH123" s="160">
        <f>IF(O123="sníž. přenesená",K123,0)</f>
        <v>0</v>
      </c>
      <c r="BI123" s="160">
        <f>IF(O123="nulová",K123,0)</f>
        <v>0</v>
      </c>
      <c r="BJ123" s="17" t="s">
        <v>83</v>
      </c>
      <c r="BK123" s="160">
        <f>ROUND(P123*H123,2)</f>
        <v>0</v>
      </c>
      <c r="BL123" s="17" t="s">
        <v>93</v>
      </c>
      <c r="BM123" s="159" t="s">
        <v>629</v>
      </c>
    </row>
    <row r="124" spans="1:65" s="2" customFormat="1" ht="11.25">
      <c r="A124" s="32"/>
      <c r="B124" s="33"/>
      <c r="C124" s="32"/>
      <c r="D124" s="161" t="s">
        <v>152</v>
      </c>
      <c r="E124" s="32"/>
      <c r="F124" s="162" t="s">
        <v>628</v>
      </c>
      <c r="G124" s="32"/>
      <c r="H124" s="32"/>
      <c r="I124" s="163"/>
      <c r="J124" s="163"/>
      <c r="K124" s="32"/>
      <c r="L124" s="32"/>
      <c r="M124" s="33"/>
      <c r="N124" s="164"/>
      <c r="O124" s="165"/>
      <c r="P124" s="58"/>
      <c r="Q124" s="58"/>
      <c r="R124" s="58"/>
      <c r="S124" s="58"/>
      <c r="T124" s="58"/>
      <c r="U124" s="58"/>
      <c r="V124" s="58"/>
      <c r="W124" s="58"/>
      <c r="X124" s="59"/>
      <c r="Y124" s="32"/>
      <c r="Z124" s="32"/>
      <c r="AA124" s="32"/>
      <c r="AB124" s="32"/>
      <c r="AC124" s="32"/>
      <c r="AD124" s="32"/>
      <c r="AE124" s="32"/>
      <c r="AT124" s="17" t="s">
        <v>152</v>
      </c>
      <c r="AU124" s="17" t="s">
        <v>78</v>
      </c>
    </row>
    <row r="125" spans="1:65" s="2" customFormat="1" ht="24.2" customHeight="1">
      <c r="A125" s="32"/>
      <c r="B125" s="146"/>
      <c r="C125" s="182" t="s">
        <v>93</v>
      </c>
      <c r="D125" s="182" t="s">
        <v>206</v>
      </c>
      <c r="E125" s="183" t="s">
        <v>630</v>
      </c>
      <c r="F125" s="184" t="s">
        <v>631</v>
      </c>
      <c r="G125" s="185" t="s">
        <v>182</v>
      </c>
      <c r="H125" s="186">
        <v>2</v>
      </c>
      <c r="I125" s="187"/>
      <c r="J125" s="188"/>
      <c r="K125" s="189">
        <f>ROUND(P125*H125,2)</f>
        <v>0</v>
      </c>
      <c r="L125" s="184" t="s">
        <v>150</v>
      </c>
      <c r="M125" s="190"/>
      <c r="N125" s="191" t="s">
        <v>1</v>
      </c>
      <c r="O125" s="155" t="s">
        <v>41</v>
      </c>
      <c r="P125" s="156">
        <f>I125+J125</f>
        <v>0</v>
      </c>
      <c r="Q125" s="156">
        <f>ROUND(I125*H125,2)</f>
        <v>0</v>
      </c>
      <c r="R125" s="156">
        <f>ROUND(J125*H125,2)</f>
        <v>0</v>
      </c>
      <c r="S125" s="58"/>
      <c r="T125" s="157">
        <f>S125*H125</f>
        <v>0</v>
      </c>
      <c r="U125" s="157">
        <v>3.0000000000000001E-5</v>
      </c>
      <c r="V125" s="157">
        <f>U125*H125</f>
        <v>6.0000000000000002E-5</v>
      </c>
      <c r="W125" s="157">
        <v>0</v>
      </c>
      <c r="X125" s="158">
        <f>W125*H125</f>
        <v>0</v>
      </c>
      <c r="Y125" s="32"/>
      <c r="Z125" s="32"/>
      <c r="AA125" s="32"/>
      <c r="AB125" s="32"/>
      <c r="AC125" s="32"/>
      <c r="AD125" s="32"/>
      <c r="AE125" s="32"/>
      <c r="AR125" s="159" t="s">
        <v>190</v>
      </c>
      <c r="AT125" s="159" t="s">
        <v>206</v>
      </c>
      <c r="AU125" s="159" t="s">
        <v>78</v>
      </c>
      <c r="AY125" s="17" t="s">
        <v>144</v>
      </c>
      <c r="BE125" s="160">
        <f>IF(O125="základní",K125,0)</f>
        <v>0</v>
      </c>
      <c r="BF125" s="160">
        <f>IF(O125="snížená",K125,0)</f>
        <v>0</v>
      </c>
      <c r="BG125" s="160">
        <f>IF(O125="zákl. přenesená",K125,0)</f>
        <v>0</v>
      </c>
      <c r="BH125" s="160">
        <f>IF(O125="sníž. přenesená",K125,0)</f>
        <v>0</v>
      </c>
      <c r="BI125" s="160">
        <f>IF(O125="nulová",K125,0)</f>
        <v>0</v>
      </c>
      <c r="BJ125" s="17" t="s">
        <v>83</v>
      </c>
      <c r="BK125" s="160">
        <f>ROUND(P125*H125,2)</f>
        <v>0</v>
      </c>
      <c r="BL125" s="17" t="s">
        <v>93</v>
      </c>
      <c r="BM125" s="159" t="s">
        <v>632</v>
      </c>
    </row>
    <row r="126" spans="1:65" s="2" customFormat="1" ht="11.25">
      <c r="A126" s="32"/>
      <c r="B126" s="33"/>
      <c r="C126" s="32"/>
      <c r="D126" s="161" t="s">
        <v>152</v>
      </c>
      <c r="E126" s="32"/>
      <c r="F126" s="162" t="s">
        <v>631</v>
      </c>
      <c r="G126" s="32"/>
      <c r="H126" s="32"/>
      <c r="I126" s="163"/>
      <c r="J126" s="163"/>
      <c r="K126" s="32"/>
      <c r="L126" s="32"/>
      <c r="M126" s="33"/>
      <c r="N126" s="164"/>
      <c r="O126" s="165"/>
      <c r="P126" s="58"/>
      <c r="Q126" s="58"/>
      <c r="R126" s="58"/>
      <c r="S126" s="58"/>
      <c r="T126" s="58"/>
      <c r="U126" s="58"/>
      <c r="V126" s="58"/>
      <c r="W126" s="58"/>
      <c r="X126" s="59"/>
      <c r="Y126" s="32"/>
      <c r="Z126" s="32"/>
      <c r="AA126" s="32"/>
      <c r="AB126" s="32"/>
      <c r="AC126" s="32"/>
      <c r="AD126" s="32"/>
      <c r="AE126" s="32"/>
      <c r="AT126" s="17" t="s">
        <v>152</v>
      </c>
      <c r="AU126" s="17" t="s">
        <v>78</v>
      </c>
    </row>
    <row r="127" spans="1:65" s="2" customFormat="1" ht="24.2" customHeight="1">
      <c r="A127" s="32"/>
      <c r="B127" s="146"/>
      <c r="C127" s="182" t="s">
        <v>96</v>
      </c>
      <c r="D127" s="182" t="s">
        <v>206</v>
      </c>
      <c r="E127" s="183" t="s">
        <v>633</v>
      </c>
      <c r="F127" s="184" t="s">
        <v>634</v>
      </c>
      <c r="G127" s="185" t="s">
        <v>182</v>
      </c>
      <c r="H127" s="186">
        <v>1</v>
      </c>
      <c r="I127" s="187"/>
      <c r="J127" s="188"/>
      <c r="K127" s="189">
        <f>ROUND(P127*H127,2)</f>
        <v>0</v>
      </c>
      <c r="L127" s="184" t="s">
        <v>150</v>
      </c>
      <c r="M127" s="190"/>
      <c r="N127" s="191" t="s">
        <v>1</v>
      </c>
      <c r="O127" s="155" t="s">
        <v>41</v>
      </c>
      <c r="P127" s="156">
        <f>I127+J127</f>
        <v>0</v>
      </c>
      <c r="Q127" s="156">
        <f>ROUND(I127*H127,2)</f>
        <v>0</v>
      </c>
      <c r="R127" s="156">
        <f>ROUND(J127*H127,2)</f>
        <v>0</v>
      </c>
      <c r="S127" s="58"/>
      <c r="T127" s="157">
        <f>S127*H127</f>
        <v>0</v>
      </c>
      <c r="U127" s="157">
        <v>6.9999999999999994E-5</v>
      </c>
      <c r="V127" s="157">
        <f>U127*H127</f>
        <v>6.9999999999999994E-5</v>
      </c>
      <c r="W127" s="157">
        <v>0</v>
      </c>
      <c r="X127" s="158">
        <f>W127*H127</f>
        <v>0</v>
      </c>
      <c r="Y127" s="32"/>
      <c r="Z127" s="32"/>
      <c r="AA127" s="32"/>
      <c r="AB127" s="32"/>
      <c r="AC127" s="32"/>
      <c r="AD127" s="32"/>
      <c r="AE127" s="32"/>
      <c r="AR127" s="159" t="s">
        <v>323</v>
      </c>
      <c r="AT127" s="159" t="s">
        <v>206</v>
      </c>
      <c r="AU127" s="159" t="s">
        <v>78</v>
      </c>
      <c r="AY127" s="17" t="s">
        <v>144</v>
      </c>
      <c r="BE127" s="160">
        <f>IF(O127="základní",K127,0)</f>
        <v>0</v>
      </c>
      <c r="BF127" s="160">
        <f>IF(O127="snížená",K127,0)</f>
        <v>0</v>
      </c>
      <c r="BG127" s="160">
        <f>IF(O127="zákl. přenesená",K127,0)</f>
        <v>0</v>
      </c>
      <c r="BH127" s="160">
        <f>IF(O127="sníž. přenesená",K127,0)</f>
        <v>0</v>
      </c>
      <c r="BI127" s="160">
        <f>IF(O127="nulová",K127,0)</f>
        <v>0</v>
      </c>
      <c r="BJ127" s="17" t="s">
        <v>83</v>
      </c>
      <c r="BK127" s="160">
        <f>ROUND(P127*H127,2)</f>
        <v>0</v>
      </c>
      <c r="BL127" s="17" t="s">
        <v>234</v>
      </c>
      <c r="BM127" s="159" t="s">
        <v>635</v>
      </c>
    </row>
    <row r="128" spans="1:65" s="2" customFormat="1" ht="11.25">
      <c r="A128" s="32"/>
      <c r="B128" s="33"/>
      <c r="C128" s="32"/>
      <c r="D128" s="161" t="s">
        <v>152</v>
      </c>
      <c r="E128" s="32"/>
      <c r="F128" s="162" t="s">
        <v>634</v>
      </c>
      <c r="G128" s="32"/>
      <c r="H128" s="32"/>
      <c r="I128" s="163"/>
      <c r="J128" s="163"/>
      <c r="K128" s="32"/>
      <c r="L128" s="32"/>
      <c r="M128" s="33"/>
      <c r="N128" s="164"/>
      <c r="O128" s="165"/>
      <c r="P128" s="58"/>
      <c r="Q128" s="58"/>
      <c r="R128" s="58"/>
      <c r="S128" s="58"/>
      <c r="T128" s="58"/>
      <c r="U128" s="58"/>
      <c r="V128" s="58"/>
      <c r="W128" s="58"/>
      <c r="X128" s="59"/>
      <c r="Y128" s="32"/>
      <c r="Z128" s="32"/>
      <c r="AA128" s="32"/>
      <c r="AB128" s="32"/>
      <c r="AC128" s="32"/>
      <c r="AD128" s="32"/>
      <c r="AE128" s="32"/>
      <c r="AT128" s="17" t="s">
        <v>152</v>
      </c>
      <c r="AU128" s="17" t="s">
        <v>78</v>
      </c>
    </row>
    <row r="129" spans="1:65" s="2" customFormat="1" ht="24.2" customHeight="1">
      <c r="A129" s="32"/>
      <c r="B129" s="146"/>
      <c r="C129" s="182" t="s">
        <v>174</v>
      </c>
      <c r="D129" s="182" t="s">
        <v>206</v>
      </c>
      <c r="E129" s="183" t="s">
        <v>636</v>
      </c>
      <c r="F129" s="184" t="s">
        <v>637</v>
      </c>
      <c r="G129" s="185" t="s">
        <v>182</v>
      </c>
      <c r="H129" s="186">
        <v>3</v>
      </c>
      <c r="I129" s="187"/>
      <c r="J129" s="188"/>
      <c r="K129" s="189">
        <f>ROUND(P129*H129,2)</f>
        <v>0</v>
      </c>
      <c r="L129" s="184" t="s">
        <v>150</v>
      </c>
      <c r="M129" s="190"/>
      <c r="N129" s="191" t="s">
        <v>1</v>
      </c>
      <c r="O129" s="155" t="s">
        <v>41</v>
      </c>
      <c r="P129" s="156">
        <f>I129+J129</f>
        <v>0</v>
      </c>
      <c r="Q129" s="156">
        <f>ROUND(I129*H129,2)</f>
        <v>0</v>
      </c>
      <c r="R129" s="156">
        <f>ROUND(J129*H129,2)</f>
        <v>0</v>
      </c>
      <c r="S129" s="58"/>
      <c r="T129" s="157">
        <f>S129*H129</f>
        <v>0</v>
      </c>
      <c r="U129" s="157">
        <v>5.0000000000000002E-5</v>
      </c>
      <c r="V129" s="157">
        <f>U129*H129</f>
        <v>1.5000000000000001E-4</v>
      </c>
      <c r="W129" s="157">
        <v>0</v>
      </c>
      <c r="X129" s="158">
        <f>W129*H129</f>
        <v>0</v>
      </c>
      <c r="Y129" s="32"/>
      <c r="Z129" s="32"/>
      <c r="AA129" s="32"/>
      <c r="AB129" s="32"/>
      <c r="AC129" s="32"/>
      <c r="AD129" s="32"/>
      <c r="AE129" s="32"/>
      <c r="AR129" s="159" t="s">
        <v>190</v>
      </c>
      <c r="AT129" s="159" t="s">
        <v>206</v>
      </c>
      <c r="AU129" s="159" t="s">
        <v>78</v>
      </c>
      <c r="AY129" s="17" t="s">
        <v>144</v>
      </c>
      <c r="BE129" s="160">
        <f>IF(O129="základní",K129,0)</f>
        <v>0</v>
      </c>
      <c r="BF129" s="160">
        <f>IF(O129="snížená",K129,0)</f>
        <v>0</v>
      </c>
      <c r="BG129" s="160">
        <f>IF(O129="zákl. přenesená",K129,0)</f>
        <v>0</v>
      </c>
      <c r="BH129" s="160">
        <f>IF(O129="sníž. přenesená",K129,0)</f>
        <v>0</v>
      </c>
      <c r="BI129" s="160">
        <f>IF(O129="nulová",K129,0)</f>
        <v>0</v>
      </c>
      <c r="BJ129" s="17" t="s">
        <v>83</v>
      </c>
      <c r="BK129" s="160">
        <f>ROUND(P129*H129,2)</f>
        <v>0</v>
      </c>
      <c r="BL129" s="17" t="s">
        <v>93</v>
      </c>
      <c r="BM129" s="159" t="s">
        <v>638</v>
      </c>
    </row>
    <row r="130" spans="1:65" s="2" customFormat="1" ht="11.25">
      <c r="A130" s="32"/>
      <c r="B130" s="33"/>
      <c r="C130" s="32"/>
      <c r="D130" s="161" t="s">
        <v>152</v>
      </c>
      <c r="E130" s="32"/>
      <c r="F130" s="162" t="s">
        <v>637</v>
      </c>
      <c r="G130" s="32"/>
      <c r="H130" s="32"/>
      <c r="I130" s="163"/>
      <c r="J130" s="163"/>
      <c r="K130" s="32"/>
      <c r="L130" s="32"/>
      <c r="M130" s="33"/>
      <c r="N130" s="164"/>
      <c r="O130" s="165"/>
      <c r="P130" s="58"/>
      <c r="Q130" s="58"/>
      <c r="R130" s="58"/>
      <c r="S130" s="58"/>
      <c r="T130" s="58"/>
      <c r="U130" s="58"/>
      <c r="V130" s="58"/>
      <c r="W130" s="58"/>
      <c r="X130" s="59"/>
      <c r="Y130" s="32"/>
      <c r="Z130" s="32"/>
      <c r="AA130" s="32"/>
      <c r="AB130" s="32"/>
      <c r="AC130" s="32"/>
      <c r="AD130" s="32"/>
      <c r="AE130" s="32"/>
      <c r="AT130" s="17" t="s">
        <v>152</v>
      </c>
      <c r="AU130" s="17" t="s">
        <v>78</v>
      </c>
    </row>
    <row r="131" spans="1:65" s="2" customFormat="1" ht="24">
      <c r="A131" s="32"/>
      <c r="B131" s="146"/>
      <c r="C131" s="182" t="s">
        <v>185</v>
      </c>
      <c r="D131" s="182" t="s">
        <v>206</v>
      </c>
      <c r="E131" s="183" t="s">
        <v>639</v>
      </c>
      <c r="F131" s="184" t="s">
        <v>640</v>
      </c>
      <c r="G131" s="185" t="s">
        <v>182</v>
      </c>
      <c r="H131" s="186">
        <v>1</v>
      </c>
      <c r="I131" s="187"/>
      <c r="J131" s="188"/>
      <c r="K131" s="189">
        <f>ROUND(P131*H131,2)</f>
        <v>0</v>
      </c>
      <c r="L131" s="184" t="s">
        <v>150</v>
      </c>
      <c r="M131" s="190"/>
      <c r="N131" s="191" t="s">
        <v>1</v>
      </c>
      <c r="O131" s="155" t="s">
        <v>41</v>
      </c>
      <c r="P131" s="156">
        <f>I131+J131</f>
        <v>0</v>
      </c>
      <c r="Q131" s="156">
        <f>ROUND(I131*H131,2)</f>
        <v>0</v>
      </c>
      <c r="R131" s="156">
        <f>ROUND(J131*H131,2)</f>
        <v>0</v>
      </c>
      <c r="S131" s="58"/>
      <c r="T131" s="157">
        <f>S131*H131</f>
        <v>0</v>
      </c>
      <c r="U131" s="157">
        <v>5.0000000000000001E-4</v>
      </c>
      <c r="V131" s="157">
        <f>U131*H131</f>
        <v>5.0000000000000001E-4</v>
      </c>
      <c r="W131" s="157">
        <v>0</v>
      </c>
      <c r="X131" s="158">
        <f>W131*H131</f>
        <v>0</v>
      </c>
      <c r="Y131" s="32"/>
      <c r="Z131" s="32"/>
      <c r="AA131" s="32"/>
      <c r="AB131" s="32"/>
      <c r="AC131" s="32"/>
      <c r="AD131" s="32"/>
      <c r="AE131" s="32"/>
      <c r="AR131" s="159" t="s">
        <v>323</v>
      </c>
      <c r="AT131" s="159" t="s">
        <v>206</v>
      </c>
      <c r="AU131" s="159" t="s">
        <v>78</v>
      </c>
      <c r="AY131" s="17" t="s">
        <v>144</v>
      </c>
      <c r="BE131" s="160">
        <f>IF(O131="základní",K131,0)</f>
        <v>0</v>
      </c>
      <c r="BF131" s="160">
        <f>IF(O131="snížená",K131,0)</f>
        <v>0</v>
      </c>
      <c r="BG131" s="160">
        <f>IF(O131="zákl. přenesená",K131,0)</f>
        <v>0</v>
      </c>
      <c r="BH131" s="160">
        <f>IF(O131="sníž. přenesená",K131,0)</f>
        <v>0</v>
      </c>
      <c r="BI131" s="160">
        <f>IF(O131="nulová",K131,0)</f>
        <v>0</v>
      </c>
      <c r="BJ131" s="17" t="s">
        <v>83</v>
      </c>
      <c r="BK131" s="160">
        <f>ROUND(P131*H131,2)</f>
        <v>0</v>
      </c>
      <c r="BL131" s="17" t="s">
        <v>234</v>
      </c>
      <c r="BM131" s="159" t="s">
        <v>641</v>
      </c>
    </row>
    <row r="132" spans="1:65" s="2" customFormat="1" ht="11.25">
      <c r="A132" s="32"/>
      <c r="B132" s="33"/>
      <c r="C132" s="32"/>
      <c r="D132" s="161" t="s">
        <v>152</v>
      </c>
      <c r="E132" s="32"/>
      <c r="F132" s="162" t="s">
        <v>640</v>
      </c>
      <c r="G132" s="32"/>
      <c r="H132" s="32"/>
      <c r="I132" s="163"/>
      <c r="J132" s="163"/>
      <c r="K132" s="32"/>
      <c r="L132" s="32"/>
      <c r="M132" s="33"/>
      <c r="N132" s="164"/>
      <c r="O132" s="165"/>
      <c r="P132" s="58"/>
      <c r="Q132" s="58"/>
      <c r="R132" s="58"/>
      <c r="S132" s="58"/>
      <c r="T132" s="58"/>
      <c r="U132" s="58"/>
      <c r="V132" s="58"/>
      <c r="W132" s="58"/>
      <c r="X132" s="59"/>
      <c r="Y132" s="32"/>
      <c r="Z132" s="32"/>
      <c r="AA132" s="32"/>
      <c r="AB132" s="32"/>
      <c r="AC132" s="32"/>
      <c r="AD132" s="32"/>
      <c r="AE132" s="32"/>
      <c r="AT132" s="17" t="s">
        <v>152</v>
      </c>
      <c r="AU132" s="17" t="s">
        <v>78</v>
      </c>
    </row>
    <row r="133" spans="1:65" s="2" customFormat="1" ht="24.2" customHeight="1">
      <c r="A133" s="32"/>
      <c r="B133" s="146"/>
      <c r="C133" s="182" t="s">
        <v>190</v>
      </c>
      <c r="D133" s="182" t="s">
        <v>206</v>
      </c>
      <c r="E133" s="183" t="s">
        <v>642</v>
      </c>
      <c r="F133" s="184" t="s">
        <v>643</v>
      </c>
      <c r="G133" s="185" t="s">
        <v>182</v>
      </c>
      <c r="H133" s="186">
        <v>1</v>
      </c>
      <c r="I133" s="187"/>
      <c r="J133" s="188"/>
      <c r="K133" s="189">
        <f>ROUND(P133*H133,2)</f>
        <v>0</v>
      </c>
      <c r="L133" s="184" t="s">
        <v>150</v>
      </c>
      <c r="M133" s="190"/>
      <c r="N133" s="191" t="s">
        <v>1</v>
      </c>
      <c r="O133" s="155" t="s">
        <v>41</v>
      </c>
      <c r="P133" s="156">
        <f>I133+J133</f>
        <v>0</v>
      </c>
      <c r="Q133" s="156">
        <f>ROUND(I133*H133,2)</f>
        <v>0</v>
      </c>
      <c r="R133" s="156">
        <f>ROUND(J133*H133,2)</f>
        <v>0</v>
      </c>
      <c r="S133" s="58"/>
      <c r="T133" s="157">
        <f>S133*H133</f>
        <v>0</v>
      </c>
      <c r="U133" s="157">
        <v>3.8999999999999998E-3</v>
      </c>
      <c r="V133" s="157">
        <f>U133*H133</f>
        <v>3.8999999999999998E-3</v>
      </c>
      <c r="W133" s="157">
        <v>0</v>
      </c>
      <c r="X133" s="158">
        <f>W133*H133</f>
        <v>0</v>
      </c>
      <c r="Y133" s="32"/>
      <c r="Z133" s="32"/>
      <c r="AA133" s="32"/>
      <c r="AB133" s="32"/>
      <c r="AC133" s="32"/>
      <c r="AD133" s="32"/>
      <c r="AE133" s="32"/>
      <c r="AR133" s="159" t="s">
        <v>190</v>
      </c>
      <c r="AT133" s="159" t="s">
        <v>206</v>
      </c>
      <c r="AU133" s="159" t="s">
        <v>78</v>
      </c>
      <c r="AY133" s="17" t="s">
        <v>144</v>
      </c>
      <c r="BE133" s="160">
        <f>IF(O133="základní",K133,0)</f>
        <v>0</v>
      </c>
      <c r="BF133" s="160">
        <f>IF(O133="snížená",K133,0)</f>
        <v>0</v>
      </c>
      <c r="BG133" s="160">
        <f>IF(O133="zákl. přenesená",K133,0)</f>
        <v>0</v>
      </c>
      <c r="BH133" s="160">
        <f>IF(O133="sníž. přenesená",K133,0)</f>
        <v>0</v>
      </c>
      <c r="BI133" s="160">
        <f>IF(O133="nulová",K133,0)</f>
        <v>0</v>
      </c>
      <c r="BJ133" s="17" t="s">
        <v>83</v>
      </c>
      <c r="BK133" s="160">
        <f>ROUND(P133*H133,2)</f>
        <v>0</v>
      </c>
      <c r="BL133" s="17" t="s">
        <v>93</v>
      </c>
      <c r="BM133" s="159" t="s">
        <v>644</v>
      </c>
    </row>
    <row r="134" spans="1:65" s="2" customFormat="1" ht="19.5">
      <c r="A134" s="32"/>
      <c r="B134" s="33"/>
      <c r="C134" s="32"/>
      <c r="D134" s="161" t="s">
        <v>152</v>
      </c>
      <c r="E134" s="32"/>
      <c r="F134" s="162" t="s">
        <v>643</v>
      </c>
      <c r="G134" s="32"/>
      <c r="H134" s="32"/>
      <c r="I134" s="163"/>
      <c r="J134" s="163"/>
      <c r="K134" s="32"/>
      <c r="L134" s="32"/>
      <c r="M134" s="33"/>
      <c r="N134" s="164"/>
      <c r="O134" s="165"/>
      <c r="P134" s="58"/>
      <c r="Q134" s="58"/>
      <c r="R134" s="58"/>
      <c r="S134" s="58"/>
      <c r="T134" s="58"/>
      <c r="U134" s="58"/>
      <c r="V134" s="58"/>
      <c r="W134" s="58"/>
      <c r="X134" s="59"/>
      <c r="Y134" s="32"/>
      <c r="Z134" s="32"/>
      <c r="AA134" s="32"/>
      <c r="AB134" s="32"/>
      <c r="AC134" s="32"/>
      <c r="AD134" s="32"/>
      <c r="AE134" s="32"/>
      <c r="AT134" s="17" t="s">
        <v>152</v>
      </c>
      <c r="AU134" s="17" t="s">
        <v>78</v>
      </c>
    </row>
    <row r="135" spans="1:65" s="2" customFormat="1" ht="24.2" customHeight="1">
      <c r="A135" s="32"/>
      <c r="B135" s="146"/>
      <c r="C135" s="182" t="s">
        <v>195</v>
      </c>
      <c r="D135" s="182" t="s">
        <v>206</v>
      </c>
      <c r="E135" s="183" t="s">
        <v>645</v>
      </c>
      <c r="F135" s="184" t="s">
        <v>646</v>
      </c>
      <c r="G135" s="185" t="s">
        <v>647</v>
      </c>
      <c r="H135" s="186">
        <v>5</v>
      </c>
      <c r="I135" s="187"/>
      <c r="J135" s="188"/>
      <c r="K135" s="189">
        <f>ROUND(P135*H135,2)</f>
        <v>0</v>
      </c>
      <c r="L135" s="184" t="s">
        <v>150</v>
      </c>
      <c r="M135" s="190"/>
      <c r="N135" s="191" t="s">
        <v>1</v>
      </c>
      <c r="O135" s="155" t="s">
        <v>41</v>
      </c>
      <c r="P135" s="156">
        <f>I135+J135</f>
        <v>0</v>
      </c>
      <c r="Q135" s="156">
        <f>ROUND(I135*H135,2)</f>
        <v>0</v>
      </c>
      <c r="R135" s="156">
        <f>ROUND(J135*H135,2)</f>
        <v>0</v>
      </c>
      <c r="S135" s="58"/>
      <c r="T135" s="157">
        <f>S135*H135</f>
        <v>0</v>
      </c>
      <c r="U135" s="157">
        <v>1E-3</v>
      </c>
      <c r="V135" s="157">
        <f>U135*H135</f>
        <v>5.0000000000000001E-3</v>
      </c>
      <c r="W135" s="157">
        <v>0</v>
      </c>
      <c r="X135" s="158">
        <f>W135*H135</f>
        <v>0</v>
      </c>
      <c r="Y135" s="32"/>
      <c r="Z135" s="32"/>
      <c r="AA135" s="32"/>
      <c r="AB135" s="32"/>
      <c r="AC135" s="32"/>
      <c r="AD135" s="32"/>
      <c r="AE135" s="32"/>
      <c r="AR135" s="159" t="s">
        <v>190</v>
      </c>
      <c r="AT135" s="159" t="s">
        <v>206</v>
      </c>
      <c r="AU135" s="159" t="s">
        <v>78</v>
      </c>
      <c r="AY135" s="17" t="s">
        <v>144</v>
      </c>
      <c r="BE135" s="160">
        <f>IF(O135="základní",K135,0)</f>
        <v>0</v>
      </c>
      <c r="BF135" s="160">
        <f>IF(O135="snížená",K135,0)</f>
        <v>0</v>
      </c>
      <c r="BG135" s="160">
        <f>IF(O135="zákl. přenesená",K135,0)</f>
        <v>0</v>
      </c>
      <c r="BH135" s="160">
        <f>IF(O135="sníž. přenesená",K135,0)</f>
        <v>0</v>
      </c>
      <c r="BI135" s="160">
        <f>IF(O135="nulová",K135,0)</f>
        <v>0</v>
      </c>
      <c r="BJ135" s="17" t="s">
        <v>83</v>
      </c>
      <c r="BK135" s="160">
        <f>ROUND(P135*H135,2)</f>
        <v>0</v>
      </c>
      <c r="BL135" s="17" t="s">
        <v>93</v>
      </c>
      <c r="BM135" s="159" t="s">
        <v>648</v>
      </c>
    </row>
    <row r="136" spans="1:65" s="2" customFormat="1" ht="11.25">
      <c r="A136" s="32"/>
      <c r="B136" s="33"/>
      <c r="C136" s="32"/>
      <c r="D136" s="161" t="s">
        <v>152</v>
      </c>
      <c r="E136" s="32"/>
      <c r="F136" s="162" t="s">
        <v>646</v>
      </c>
      <c r="G136" s="32"/>
      <c r="H136" s="32"/>
      <c r="I136" s="163"/>
      <c r="J136" s="163"/>
      <c r="K136" s="32"/>
      <c r="L136" s="32"/>
      <c r="M136" s="33"/>
      <c r="N136" s="164"/>
      <c r="O136" s="165"/>
      <c r="P136" s="58"/>
      <c r="Q136" s="58"/>
      <c r="R136" s="58"/>
      <c r="S136" s="58"/>
      <c r="T136" s="58"/>
      <c r="U136" s="58"/>
      <c r="V136" s="58"/>
      <c r="W136" s="58"/>
      <c r="X136" s="59"/>
      <c r="Y136" s="32"/>
      <c r="Z136" s="32"/>
      <c r="AA136" s="32"/>
      <c r="AB136" s="32"/>
      <c r="AC136" s="32"/>
      <c r="AD136" s="32"/>
      <c r="AE136" s="32"/>
      <c r="AT136" s="17" t="s">
        <v>152</v>
      </c>
      <c r="AU136" s="17" t="s">
        <v>78</v>
      </c>
    </row>
    <row r="137" spans="1:65" s="12" customFormat="1" ht="25.9" customHeight="1">
      <c r="B137" s="132"/>
      <c r="D137" s="133" t="s">
        <v>77</v>
      </c>
      <c r="E137" s="134" t="s">
        <v>142</v>
      </c>
      <c r="F137" s="134" t="s">
        <v>143</v>
      </c>
      <c r="I137" s="135"/>
      <c r="J137" s="135"/>
      <c r="K137" s="136">
        <f>BK137</f>
        <v>0</v>
      </c>
      <c r="M137" s="132"/>
      <c r="N137" s="137"/>
      <c r="O137" s="138"/>
      <c r="P137" s="138"/>
      <c r="Q137" s="139">
        <v>0</v>
      </c>
      <c r="R137" s="139">
        <v>0</v>
      </c>
      <c r="S137" s="138"/>
      <c r="T137" s="140">
        <v>0</v>
      </c>
      <c r="U137" s="138"/>
      <c r="V137" s="140">
        <v>0</v>
      </c>
      <c r="W137" s="138"/>
      <c r="X137" s="141">
        <v>0</v>
      </c>
      <c r="AR137" s="133" t="s">
        <v>83</v>
      </c>
      <c r="AT137" s="142" t="s">
        <v>77</v>
      </c>
      <c r="AU137" s="142" t="s">
        <v>78</v>
      </c>
      <c r="AY137" s="133" t="s">
        <v>144</v>
      </c>
      <c r="BK137" s="143">
        <v>0</v>
      </c>
    </row>
    <row r="138" spans="1:65" s="12" customFormat="1" ht="25.9" customHeight="1">
      <c r="B138" s="132"/>
      <c r="D138" s="133" t="s">
        <v>77</v>
      </c>
      <c r="E138" s="134" t="s">
        <v>649</v>
      </c>
      <c r="F138" s="134" t="s">
        <v>650</v>
      </c>
      <c r="I138" s="135"/>
      <c r="J138" s="135"/>
      <c r="K138" s="136">
        <f>BK138</f>
        <v>0</v>
      </c>
      <c r="M138" s="132"/>
      <c r="N138" s="137"/>
      <c r="O138" s="138"/>
      <c r="P138" s="138"/>
      <c r="Q138" s="139">
        <f>SUM(Q139:Q169)</f>
        <v>0</v>
      </c>
      <c r="R138" s="139">
        <f>SUM(R139:R169)</f>
        <v>0</v>
      </c>
      <c r="S138" s="138"/>
      <c r="T138" s="140">
        <f>SUM(T139:T169)</f>
        <v>0</v>
      </c>
      <c r="U138" s="138"/>
      <c r="V138" s="140">
        <f>SUM(V139:V169)</f>
        <v>4.3199999999999998E-4</v>
      </c>
      <c r="W138" s="138"/>
      <c r="X138" s="141">
        <f>SUM(X139:X169)</f>
        <v>5.3645999999999999E-2</v>
      </c>
      <c r="AR138" s="133" t="s">
        <v>87</v>
      </c>
      <c r="AT138" s="142" t="s">
        <v>77</v>
      </c>
      <c r="AU138" s="142" t="s">
        <v>78</v>
      </c>
      <c r="AY138" s="133" t="s">
        <v>144</v>
      </c>
      <c r="BK138" s="143">
        <f>SUM(BK139:BK169)</f>
        <v>0</v>
      </c>
    </row>
    <row r="139" spans="1:65" s="2" customFormat="1" ht="24.2" customHeight="1">
      <c r="A139" s="32"/>
      <c r="B139" s="146"/>
      <c r="C139" s="147" t="s">
        <v>200</v>
      </c>
      <c r="D139" s="147" t="s">
        <v>146</v>
      </c>
      <c r="E139" s="148" t="s">
        <v>651</v>
      </c>
      <c r="F139" s="149" t="s">
        <v>652</v>
      </c>
      <c r="G139" s="150" t="s">
        <v>255</v>
      </c>
      <c r="H139" s="151">
        <v>15</v>
      </c>
      <c r="I139" s="152"/>
      <c r="J139" s="152"/>
      <c r="K139" s="153">
        <f>ROUND(P139*H139,2)</f>
        <v>0</v>
      </c>
      <c r="L139" s="149" t="s">
        <v>150</v>
      </c>
      <c r="M139" s="33"/>
      <c r="N139" s="154" t="s">
        <v>1</v>
      </c>
      <c r="O139" s="155" t="s">
        <v>41</v>
      </c>
      <c r="P139" s="156">
        <f>I139+J139</f>
        <v>0</v>
      </c>
      <c r="Q139" s="156">
        <f>ROUND(I139*H139,2)</f>
        <v>0</v>
      </c>
      <c r="R139" s="156">
        <f>ROUND(J139*H139,2)</f>
        <v>0</v>
      </c>
      <c r="S139" s="58"/>
      <c r="T139" s="157">
        <f>S139*H139</f>
        <v>0</v>
      </c>
      <c r="U139" s="157">
        <v>0</v>
      </c>
      <c r="V139" s="157">
        <f>U139*H139</f>
        <v>0</v>
      </c>
      <c r="W139" s="157">
        <v>2.7E-4</v>
      </c>
      <c r="X139" s="158">
        <f>W139*H139</f>
        <v>4.0499999999999998E-3</v>
      </c>
      <c r="Y139" s="32"/>
      <c r="Z139" s="32"/>
      <c r="AA139" s="32"/>
      <c r="AB139" s="32"/>
      <c r="AC139" s="32"/>
      <c r="AD139" s="32"/>
      <c r="AE139" s="32"/>
      <c r="AR139" s="159" t="s">
        <v>234</v>
      </c>
      <c r="AT139" s="159" t="s">
        <v>146</v>
      </c>
      <c r="AU139" s="159" t="s">
        <v>83</v>
      </c>
      <c r="AY139" s="17" t="s">
        <v>144</v>
      </c>
      <c r="BE139" s="160">
        <f>IF(O139="základní",K139,0)</f>
        <v>0</v>
      </c>
      <c r="BF139" s="160">
        <f>IF(O139="snížená",K139,0)</f>
        <v>0</v>
      </c>
      <c r="BG139" s="160">
        <f>IF(O139="zákl. přenesená",K139,0)</f>
        <v>0</v>
      </c>
      <c r="BH139" s="160">
        <f>IF(O139="sníž. přenesená",K139,0)</f>
        <v>0</v>
      </c>
      <c r="BI139" s="160">
        <f>IF(O139="nulová",K139,0)</f>
        <v>0</v>
      </c>
      <c r="BJ139" s="17" t="s">
        <v>83</v>
      </c>
      <c r="BK139" s="160">
        <f>ROUND(P139*H139,2)</f>
        <v>0</v>
      </c>
      <c r="BL139" s="17" t="s">
        <v>234</v>
      </c>
      <c r="BM139" s="159" t="s">
        <v>653</v>
      </c>
    </row>
    <row r="140" spans="1:65" s="2" customFormat="1" ht="19.5">
      <c r="A140" s="32"/>
      <c r="B140" s="33"/>
      <c r="C140" s="32"/>
      <c r="D140" s="161" t="s">
        <v>152</v>
      </c>
      <c r="E140" s="32"/>
      <c r="F140" s="162" t="s">
        <v>654</v>
      </c>
      <c r="G140" s="32"/>
      <c r="H140" s="32"/>
      <c r="I140" s="163"/>
      <c r="J140" s="163"/>
      <c r="K140" s="32"/>
      <c r="L140" s="32"/>
      <c r="M140" s="33"/>
      <c r="N140" s="164"/>
      <c r="O140" s="165"/>
      <c r="P140" s="58"/>
      <c r="Q140" s="58"/>
      <c r="R140" s="58"/>
      <c r="S140" s="58"/>
      <c r="T140" s="58"/>
      <c r="U140" s="58"/>
      <c r="V140" s="58"/>
      <c r="W140" s="58"/>
      <c r="X140" s="59"/>
      <c r="Y140" s="32"/>
      <c r="Z140" s="32"/>
      <c r="AA140" s="32"/>
      <c r="AB140" s="32"/>
      <c r="AC140" s="32"/>
      <c r="AD140" s="32"/>
      <c r="AE140" s="32"/>
      <c r="AT140" s="17" t="s">
        <v>152</v>
      </c>
      <c r="AU140" s="17" t="s">
        <v>83</v>
      </c>
    </row>
    <row r="141" spans="1:65" s="2" customFormat="1" ht="24.2" customHeight="1">
      <c r="A141" s="32"/>
      <c r="B141" s="146"/>
      <c r="C141" s="147" t="s">
        <v>205</v>
      </c>
      <c r="D141" s="147" t="s">
        <v>146</v>
      </c>
      <c r="E141" s="148" t="s">
        <v>655</v>
      </c>
      <c r="F141" s="149" t="s">
        <v>656</v>
      </c>
      <c r="G141" s="150" t="s">
        <v>255</v>
      </c>
      <c r="H141" s="151">
        <v>1</v>
      </c>
      <c r="I141" s="152"/>
      <c r="J141" s="152"/>
      <c r="K141" s="153">
        <f>ROUND(P141*H141,2)</f>
        <v>0</v>
      </c>
      <c r="L141" s="149" t="s">
        <v>150</v>
      </c>
      <c r="M141" s="33"/>
      <c r="N141" s="154" t="s">
        <v>1</v>
      </c>
      <c r="O141" s="155" t="s">
        <v>41</v>
      </c>
      <c r="P141" s="156">
        <f>I141+J141</f>
        <v>0</v>
      </c>
      <c r="Q141" s="156">
        <f>ROUND(I141*H141,2)</f>
        <v>0</v>
      </c>
      <c r="R141" s="156">
        <f>ROUND(J141*H141,2)</f>
        <v>0</v>
      </c>
      <c r="S141" s="58"/>
      <c r="T141" s="157">
        <f>S141*H141</f>
        <v>0</v>
      </c>
      <c r="U141" s="157">
        <v>0</v>
      </c>
      <c r="V141" s="157">
        <f>U141*H141</f>
        <v>0</v>
      </c>
      <c r="W141" s="157">
        <v>1.5E-3</v>
      </c>
      <c r="X141" s="158">
        <f>W141*H141</f>
        <v>1.5E-3</v>
      </c>
      <c r="Y141" s="32"/>
      <c r="Z141" s="32"/>
      <c r="AA141" s="32"/>
      <c r="AB141" s="32"/>
      <c r="AC141" s="32"/>
      <c r="AD141" s="32"/>
      <c r="AE141" s="32"/>
      <c r="AR141" s="159" t="s">
        <v>234</v>
      </c>
      <c r="AT141" s="159" t="s">
        <v>146</v>
      </c>
      <c r="AU141" s="159" t="s">
        <v>83</v>
      </c>
      <c r="AY141" s="17" t="s">
        <v>144</v>
      </c>
      <c r="BE141" s="160">
        <f>IF(O141="základní",K141,0)</f>
        <v>0</v>
      </c>
      <c r="BF141" s="160">
        <f>IF(O141="snížená",K141,0)</f>
        <v>0</v>
      </c>
      <c r="BG141" s="160">
        <f>IF(O141="zákl. přenesená",K141,0)</f>
        <v>0</v>
      </c>
      <c r="BH141" s="160">
        <f>IF(O141="sníž. přenesená",K141,0)</f>
        <v>0</v>
      </c>
      <c r="BI141" s="160">
        <f>IF(O141="nulová",K141,0)</f>
        <v>0</v>
      </c>
      <c r="BJ141" s="17" t="s">
        <v>83</v>
      </c>
      <c r="BK141" s="160">
        <f>ROUND(P141*H141,2)</f>
        <v>0</v>
      </c>
      <c r="BL141" s="17" t="s">
        <v>234</v>
      </c>
      <c r="BM141" s="159" t="s">
        <v>657</v>
      </c>
    </row>
    <row r="142" spans="1:65" s="2" customFormat="1" ht="19.5">
      <c r="A142" s="32"/>
      <c r="B142" s="33"/>
      <c r="C142" s="32"/>
      <c r="D142" s="161" t="s">
        <v>152</v>
      </c>
      <c r="E142" s="32"/>
      <c r="F142" s="162" t="s">
        <v>658</v>
      </c>
      <c r="G142" s="32"/>
      <c r="H142" s="32"/>
      <c r="I142" s="163"/>
      <c r="J142" s="163"/>
      <c r="K142" s="32"/>
      <c r="L142" s="32"/>
      <c r="M142" s="33"/>
      <c r="N142" s="164"/>
      <c r="O142" s="165"/>
      <c r="P142" s="58"/>
      <c r="Q142" s="58"/>
      <c r="R142" s="58"/>
      <c r="S142" s="58"/>
      <c r="T142" s="58"/>
      <c r="U142" s="58"/>
      <c r="V142" s="58"/>
      <c r="W142" s="58"/>
      <c r="X142" s="59"/>
      <c r="Y142" s="32"/>
      <c r="Z142" s="32"/>
      <c r="AA142" s="32"/>
      <c r="AB142" s="32"/>
      <c r="AC142" s="32"/>
      <c r="AD142" s="32"/>
      <c r="AE142" s="32"/>
      <c r="AT142" s="17" t="s">
        <v>152</v>
      </c>
      <c r="AU142" s="17" t="s">
        <v>83</v>
      </c>
    </row>
    <row r="143" spans="1:65" s="2" customFormat="1" ht="24.2" customHeight="1">
      <c r="A143" s="32"/>
      <c r="B143" s="146"/>
      <c r="C143" s="147" t="s">
        <v>211</v>
      </c>
      <c r="D143" s="147" t="s">
        <v>146</v>
      </c>
      <c r="E143" s="148" t="s">
        <v>659</v>
      </c>
      <c r="F143" s="149" t="s">
        <v>660</v>
      </c>
      <c r="G143" s="150" t="s">
        <v>255</v>
      </c>
      <c r="H143" s="151">
        <v>15</v>
      </c>
      <c r="I143" s="152"/>
      <c r="J143" s="152"/>
      <c r="K143" s="153">
        <f>ROUND(P143*H143,2)</f>
        <v>0</v>
      </c>
      <c r="L143" s="149" t="s">
        <v>150</v>
      </c>
      <c r="M143" s="33"/>
      <c r="N143" s="154" t="s">
        <v>1</v>
      </c>
      <c r="O143" s="155" t="s">
        <v>41</v>
      </c>
      <c r="P143" s="156">
        <f>I143+J143</f>
        <v>0</v>
      </c>
      <c r="Q143" s="156">
        <f>ROUND(I143*H143,2)</f>
        <v>0</v>
      </c>
      <c r="R143" s="156">
        <f>ROUND(J143*H143,2)</f>
        <v>0</v>
      </c>
      <c r="S143" s="58"/>
      <c r="T143" s="157">
        <f>S143*H143</f>
        <v>0</v>
      </c>
      <c r="U143" s="157">
        <v>0</v>
      </c>
      <c r="V143" s="157">
        <f>U143*H143</f>
        <v>0</v>
      </c>
      <c r="W143" s="157">
        <v>8.0000000000000004E-4</v>
      </c>
      <c r="X143" s="158">
        <f>W143*H143</f>
        <v>1.2E-2</v>
      </c>
      <c r="Y143" s="32"/>
      <c r="Z143" s="32"/>
      <c r="AA143" s="32"/>
      <c r="AB143" s="32"/>
      <c r="AC143" s="32"/>
      <c r="AD143" s="32"/>
      <c r="AE143" s="32"/>
      <c r="AR143" s="159" t="s">
        <v>234</v>
      </c>
      <c r="AT143" s="159" t="s">
        <v>146</v>
      </c>
      <c r="AU143" s="159" t="s">
        <v>83</v>
      </c>
      <c r="AY143" s="17" t="s">
        <v>144</v>
      </c>
      <c r="BE143" s="160">
        <f>IF(O143="základní",K143,0)</f>
        <v>0</v>
      </c>
      <c r="BF143" s="160">
        <f>IF(O143="snížená",K143,0)</f>
        <v>0</v>
      </c>
      <c r="BG143" s="160">
        <f>IF(O143="zákl. přenesená",K143,0)</f>
        <v>0</v>
      </c>
      <c r="BH143" s="160">
        <f>IF(O143="sníž. přenesená",K143,0)</f>
        <v>0</v>
      </c>
      <c r="BI143" s="160">
        <f>IF(O143="nulová",K143,0)</f>
        <v>0</v>
      </c>
      <c r="BJ143" s="17" t="s">
        <v>83</v>
      </c>
      <c r="BK143" s="160">
        <f>ROUND(P143*H143,2)</f>
        <v>0</v>
      </c>
      <c r="BL143" s="17" t="s">
        <v>234</v>
      </c>
      <c r="BM143" s="159" t="s">
        <v>661</v>
      </c>
    </row>
    <row r="144" spans="1:65" s="2" customFormat="1" ht="29.25">
      <c r="A144" s="32"/>
      <c r="B144" s="33"/>
      <c r="C144" s="32"/>
      <c r="D144" s="161" t="s">
        <v>152</v>
      </c>
      <c r="E144" s="32"/>
      <c r="F144" s="162" t="s">
        <v>662</v>
      </c>
      <c r="G144" s="32"/>
      <c r="H144" s="32"/>
      <c r="I144" s="163"/>
      <c r="J144" s="163"/>
      <c r="K144" s="32"/>
      <c r="L144" s="32"/>
      <c r="M144" s="33"/>
      <c r="N144" s="164"/>
      <c r="O144" s="165"/>
      <c r="P144" s="58"/>
      <c r="Q144" s="58"/>
      <c r="R144" s="58"/>
      <c r="S144" s="58"/>
      <c r="T144" s="58"/>
      <c r="U144" s="58"/>
      <c r="V144" s="58"/>
      <c r="W144" s="58"/>
      <c r="X144" s="59"/>
      <c r="Y144" s="32"/>
      <c r="Z144" s="32"/>
      <c r="AA144" s="32"/>
      <c r="AB144" s="32"/>
      <c r="AC144" s="32"/>
      <c r="AD144" s="32"/>
      <c r="AE144" s="32"/>
      <c r="AT144" s="17" t="s">
        <v>152</v>
      </c>
      <c r="AU144" s="17" t="s">
        <v>83</v>
      </c>
    </row>
    <row r="145" spans="1:65" s="2" customFormat="1" ht="24.2" customHeight="1">
      <c r="A145" s="32"/>
      <c r="B145" s="146"/>
      <c r="C145" s="147" t="s">
        <v>218</v>
      </c>
      <c r="D145" s="147" t="s">
        <v>146</v>
      </c>
      <c r="E145" s="148" t="s">
        <v>663</v>
      </c>
      <c r="F145" s="149" t="s">
        <v>664</v>
      </c>
      <c r="G145" s="150" t="s">
        <v>182</v>
      </c>
      <c r="H145" s="151">
        <v>2</v>
      </c>
      <c r="I145" s="152"/>
      <c r="J145" s="152"/>
      <c r="K145" s="153">
        <f>ROUND(P145*H145,2)</f>
        <v>0</v>
      </c>
      <c r="L145" s="149" t="s">
        <v>150</v>
      </c>
      <c r="M145" s="33"/>
      <c r="N145" s="154" t="s">
        <v>1</v>
      </c>
      <c r="O145" s="155" t="s">
        <v>41</v>
      </c>
      <c r="P145" s="156">
        <f>I145+J145</f>
        <v>0</v>
      </c>
      <c r="Q145" s="156">
        <f>ROUND(I145*H145,2)</f>
        <v>0</v>
      </c>
      <c r="R145" s="156">
        <f>ROUND(J145*H145,2)</f>
        <v>0</v>
      </c>
      <c r="S145" s="58"/>
      <c r="T145" s="157">
        <f>S145*H145</f>
        <v>0</v>
      </c>
      <c r="U145" s="157">
        <v>0</v>
      </c>
      <c r="V145" s="157">
        <f>U145*H145</f>
        <v>0</v>
      </c>
      <c r="W145" s="157">
        <v>0</v>
      </c>
      <c r="X145" s="158">
        <f>W145*H145</f>
        <v>0</v>
      </c>
      <c r="Y145" s="32"/>
      <c r="Z145" s="32"/>
      <c r="AA145" s="32"/>
      <c r="AB145" s="32"/>
      <c r="AC145" s="32"/>
      <c r="AD145" s="32"/>
      <c r="AE145" s="32"/>
      <c r="AR145" s="159" t="s">
        <v>234</v>
      </c>
      <c r="AT145" s="159" t="s">
        <v>146</v>
      </c>
      <c r="AU145" s="159" t="s">
        <v>83</v>
      </c>
      <c r="AY145" s="17" t="s">
        <v>144</v>
      </c>
      <c r="BE145" s="160">
        <f>IF(O145="základní",K145,0)</f>
        <v>0</v>
      </c>
      <c r="BF145" s="160">
        <f>IF(O145="snížená",K145,0)</f>
        <v>0</v>
      </c>
      <c r="BG145" s="160">
        <f>IF(O145="zákl. přenesená",K145,0)</f>
        <v>0</v>
      </c>
      <c r="BH145" s="160">
        <f>IF(O145="sníž. přenesená",K145,0)</f>
        <v>0</v>
      </c>
      <c r="BI145" s="160">
        <f>IF(O145="nulová",K145,0)</f>
        <v>0</v>
      </c>
      <c r="BJ145" s="17" t="s">
        <v>83</v>
      </c>
      <c r="BK145" s="160">
        <f>ROUND(P145*H145,2)</f>
        <v>0</v>
      </c>
      <c r="BL145" s="17" t="s">
        <v>234</v>
      </c>
      <c r="BM145" s="159" t="s">
        <v>665</v>
      </c>
    </row>
    <row r="146" spans="1:65" s="2" customFormat="1" ht="19.5">
      <c r="A146" s="32"/>
      <c r="B146" s="33"/>
      <c r="C146" s="32"/>
      <c r="D146" s="161" t="s">
        <v>152</v>
      </c>
      <c r="E146" s="32"/>
      <c r="F146" s="162" t="s">
        <v>666</v>
      </c>
      <c r="G146" s="32"/>
      <c r="H146" s="32"/>
      <c r="I146" s="163"/>
      <c r="J146" s="163"/>
      <c r="K146" s="32"/>
      <c r="L146" s="32"/>
      <c r="M146" s="33"/>
      <c r="N146" s="164"/>
      <c r="O146" s="165"/>
      <c r="P146" s="58"/>
      <c r="Q146" s="58"/>
      <c r="R146" s="58"/>
      <c r="S146" s="58"/>
      <c r="T146" s="58"/>
      <c r="U146" s="58"/>
      <c r="V146" s="58"/>
      <c r="W146" s="58"/>
      <c r="X146" s="59"/>
      <c r="Y146" s="32"/>
      <c r="Z146" s="32"/>
      <c r="AA146" s="32"/>
      <c r="AB146" s="32"/>
      <c r="AC146" s="32"/>
      <c r="AD146" s="32"/>
      <c r="AE146" s="32"/>
      <c r="AT146" s="17" t="s">
        <v>152</v>
      </c>
      <c r="AU146" s="17" t="s">
        <v>83</v>
      </c>
    </row>
    <row r="147" spans="1:65" s="2" customFormat="1" ht="33" customHeight="1">
      <c r="A147" s="32"/>
      <c r="B147" s="146"/>
      <c r="C147" s="147" t="s">
        <v>224</v>
      </c>
      <c r="D147" s="147" t="s">
        <v>146</v>
      </c>
      <c r="E147" s="148" t="s">
        <v>667</v>
      </c>
      <c r="F147" s="149" t="s">
        <v>668</v>
      </c>
      <c r="G147" s="150" t="s">
        <v>182</v>
      </c>
      <c r="H147" s="151">
        <v>1</v>
      </c>
      <c r="I147" s="152"/>
      <c r="J147" s="152"/>
      <c r="K147" s="153">
        <f>ROUND(P147*H147,2)</f>
        <v>0</v>
      </c>
      <c r="L147" s="149" t="s">
        <v>150</v>
      </c>
      <c r="M147" s="33"/>
      <c r="N147" s="154" t="s">
        <v>1</v>
      </c>
      <c r="O147" s="155" t="s">
        <v>41</v>
      </c>
      <c r="P147" s="156">
        <f>I147+J147</f>
        <v>0</v>
      </c>
      <c r="Q147" s="156">
        <f>ROUND(I147*H147,2)</f>
        <v>0</v>
      </c>
      <c r="R147" s="156">
        <f>ROUND(J147*H147,2)</f>
        <v>0</v>
      </c>
      <c r="S147" s="58"/>
      <c r="T147" s="157">
        <f>S147*H147</f>
        <v>0</v>
      </c>
      <c r="U147" s="157">
        <v>0</v>
      </c>
      <c r="V147" s="157">
        <f>U147*H147</f>
        <v>0</v>
      </c>
      <c r="W147" s="157">
        <v>4.8000000000000001E-5</v>
      </c>
      <c r="X147" s="158">
        <f>W147*H147</f>
        <v>4.8000000000000001E-5</v>
      </c>
      <c r="Y147" s="32"/>
      <c r="Z147" s="32"/>
      <c r="AA147" s="32"/>
      <c r="AB147" s="32"/>
      <c r="AC147" s="32"/>
      <c r="AD147" s="32"/>
      <c r="AE147" s="32"/>
      <c r="AR147" s="159" t="s">
        <v>234</v>
      </c>
      <c r="AT147" s="159" t="s">
        <v>146</v>
      </c>
      <c r="AU147" s="159" t="s">
        <v>83</v>
      </c>
      <c r="AY147" s="17" t="s">
        <v>144</v>
      </c>
      <c r="BE147" s="160">
        <f>IF(O147="základní",K147,0)</f>
        <v>0</v>
      </c>
      <c r="BF147" s="160">
        <f>IF(O147="snížená",K147,0)</f>
        <v>0</v>
      </c>
      <c r="BG147" s="160">
        <f>IF(O147="zákl. přenesená",K147,0)</f>
        <v>0</v>
      </c>
      <c r="BH147" s="160">
        <f>IF(O147="sníž. přenesená",K147,0)</f>
        <v>0</v>
      </c>
      <c r="BI147" s="160">
        <f>IF(O147="nulová",K147,0)</f>
        <v>0</v>
      </c>
      <c r="BJ147" s="17" t="s">
        <v>83</v>
      </c>
      <c r="BK147" s="160">
        <f>ROUND(P147*H147,2)</f>
        <v>0</v>
      </c>
      <c r="BL147" s="17" t="s">
        <v>234</v>
      </c>
      <c r="BM147" s="159" t="s">
        <v>669</v>
      </c>
    </row>
    <row r="148" spans="1:65" s="2" customFormat="1" ht="19.5">
      <c r="A148" s="32"/>
      <c r="B148" s="33"/>
      <c r="C148" s="32"/>
      <c r="D148" s="161" t="s">
        <v>152</v>
      </c>
      <c r="E148" s="32"/>
      <c r="F148" s="162" t="s">
        <v>670</v>
      </c>
      <c r="G148" s="32"/>
      <c r="H148" s="32"/>
      <c r="I148" s="163"/>
      <c r="J148" s="163"/>
      <c r="K148" s="32"/>
      <c r="L148" s="32"/>
      <c r="M148" s="33"/>
      <c r="N148" s="164"/>
      <c r="O148" s="165"/>
      <c r="P148" s="58"/>
      <c r="Q148" s="58"/>
      <c r="R148" s="58"/>
      <c r="S148" s="58"/>
      <c r="T148" s="58"/>
      <c r="U148" s="58"/>
      <c r="V148" s="58"/>
      <c r="W148" s="58"/>
      <c r="X148" s="59"/>
      <c r="Y148" s="32"/>
      <c r="Z148" s="32"/>
      <c r="AA148" s="32"/>
      <c r="AB148" s="32"/>
      <c r="AC148" s="32"/>
      <c r="AD148" s="32"/>
      <c r="AE148" s="32"/>
      <c r="AT148" s="17" t="s">
        <v>152</v>
      </c>
      <c r="AU148" s="17" t="s">
        <v>83</v>
      </c>
    </row>
    <row r="149" spans="1:65" s="2" customFormat="1" ht="24.2" customHeight="1">
      <c r="A149" s="32"/>
      <c r="B149" s="146"/>
      <c r="C149" s="147" t="s">
        <v>9</v>
      </c>
      <c r="D149" s="147" t="s">
        <v>146</v>
      </c>
      <c r="E149" s="148" t="s">
        <v>671</v>
      </c>
      <c r="F149" s="149" t="s">
        <v>672</v>
      </c>
      <c r="G149" s="150" t="s">
        <v>182</v>
      </c>
      <c r="H149" s="151">
        <v>1</v>
      </c>
      <c r="I149" s="152"/>
      <c r="J149" s="152"/>
      <c r="K149" s="153">
        <f>ROUND(P149*H149,2)</f>
        <v>0</v>
      </c>
      <c r="L149" s="149" t="s">
        <v>150</v>
      </c>
      <c r="M149" s="33"/>
      <c r="N149" s="154" t="s">
        <v>1</v>
      </c>
      <c r="O149" s="155" t="s">
        <v>41</v>
      </c>
      <c r="P149" s="156">
        <f>I149+J149</f>
        <v>0</v>
      </c>
      <c r="Q149" s="156">
        <f>ROUND(I149*H149,2)</f>
        <v>0</v>
      </c>
      <c r="R149" s="156">
        <f>ROUND(J149*H149,2)</f>
        <v>0</v>
      </c>
      <c r="S149" s="58"/>
      <c r="T149" s="157">
        <f>S149*H149</f>
        <v>0</v>
      </c>
      <c r="U149" s="157">
        <v>0</v>
      </c>
      <c r="V149" s="157">
        <f>U149*H149</f>
        <v>0</v>
      </c>
      <c r="W149" s="157">
        <v>0</v>
      </c>
      <c r="X149" s="158">
        <f>W149*H149</f>
        <v>0</v>
      </c>
      <c r="Y149" s="32"/>
      <c r="Z149" s="32"/>
      <c r="AA149" s="32"/>
      <c r="AB149" s="32"/>
      <c r="AC149" s="32"/>
      <c r="AD149" s="32"/>
      <c r="AE149" s="32"/>
      <c r="AR149" s="159" t="s">
        <v>234</v>
      </c>
      <c r="AT149" s="159" t="s">
        <v>146</v>
      </c>
      <c r="AU149" s="159" t="s">
        <v>83</v>
      </c>
      <c r="AY149" s="17" t="s">
        <v>144</v>
      </c>
      <c r="BE149" s="160">
        <f>IF(O149="základní",K149,0)</f>
        <v>0</v>
      </c>
      <c r="BF149" s="160">
        <f>IF(O149="snížená",K149,0)</f>
        <v>0</v>
      </c>
      <c r="BG149" s="160">
        <f>IF(O149="zákl. přenesená",K149,0)</f>
        <v>0</v>
      </c>
      <c r="BH149" s="160">
        <f>IF(O149="sníž. přenesená",K149,0)</f>
        <v>0</v>
      </c>
      <c r="BI149" s="160">
        <f>IF(O149="nulová",K149,0)</f>
        <v>0</v>
      </c>
      <c r="BJ149" s="17" t="s">
        <v>83</v>
      </c>
      <c r="BK149" s="160">
        <f>ROUND(P149*H149,2)</f>
        <v>0</v>
      </c>
      <c r="BL149" s="17" t="s">
        <v>234</v>
      </c>
      <c r="BM149" s="159" t="s">
        <v>673</v>
      </c>
    </row>
    <row r="150" spans="1:65" s="2" customFormat="1" ht="29.25">
      <c r="A150" s="32"/>
      <c r="B150" s="33"/>
      <c r="C150" s="32"/>
      <c r="D150" s="161" t="s">
        <v>152</v>
      </c>
      <c r="E150" s="32"/>
      <c r="F150" s="162" t="s">
        <v>674</v>
      </c>
      <c r="G150" s="32"/>
      <c r="H150" s="32"/>
      <c r="I150" s="163"/>
      <c r="J150" s="163"/>
      <c r="K150" s="32"/>
      <c r="L150" s="32"/>
      <c r="M150" s="33"/>
      <c r="N150" s="164"/>
      <c r="O150" s="165"/>
      <c r="P150" s="58"/>
      <c r="Q150" s="58"/>
      <c r="R150" s="58"/>
      <c r="S150" s="58"/>
      <c r="T150" s="58"/>
      <c r="U150" s="58"/>
      <c r="V150" s="58"/>
      <c r="W150" s="58"/>
      <c r="X150" s="59"/>
      <c r="Y150" s="32"/>
      <c r="Z150" s="32"/>
      <c r="AA150" s="32"/>
      <c r="AB150" s="32"/>
      <c r="AC150" s="32"/>
      <c r="AD150" s="32"/>
      <c r="AE150" s="32"/>
      <c r="AT150" s="17" t="s">
        <v>152</v>
      </c>
      <c r="AU150" s="17" t="s">
        <v>83</v>
      </c>
    </row>
    <row r="151" spans="1:65" s="2" customFormat="1" ht="37.9" customHeight="1">
      <c r="A151" s="32"/>
      <c r="B151" s="146"/>
      <c r="C151" s="147" t="s">
        <v>234</v>
      </c>
      <c r="D151" s="147" t="s">
        <v>146</v>
      </c>
      <c r="E151" s="148" t="s">
        <v>675</v>
      </c>
      <c r="F151" s="149" t="s">
        <v>676</v>
      </c>
      <c r="G151" s="150" t="s">
        <v>182</v>
      </c>
      <c r="H151" s="151">
        <v>1</v>
      </c>
      <c r="I151" s="152"/>
      <c r="J151" s="152"/>
      <c r="K151" s="153">
        <f>ROUND(P151*H151,2)</f>
        <v>0</v>
      </c>
      <c r="L151" s="149" t="s">
        <v>150</v>
      </c>
      <c r="M151" s="33"/>
      <c r="N151" s="154" t="s">
        <v>1</v>
      </c>
      <c r="O151" s="155" t="s">
        <v>41</v>
      </c>
      <c r="P151" s="156">
        <f>I151+J151</f>
        <v>0</v>
      </c>
      <c r="Q151" s="156">
        <f>ROUND(I151*H151,2)</f>
        <v>0</v>
      </c>
      <c r="R151" s="156">
        <f>ROUND(J151*H151,2)</f>
        <v>0</v>
      </c>
      <c r="S151" s="58"/>
      <c r="T151" s="157">
        <f>S151*H151</f>
        <v>0</v>
      </c>
      <c r="U151" s="157">
        <v>0</v>
      </c>
      <c r="V151" s="157">
        <f>U151*H151</f>
        <v>0</v>
      </c>
      <c r="W151" s="157">
        <v>4.8000000000000001E-5</v>
      </c>
      <c r="X151" s="158">
        <f>W151*H151</f>
        <v>4.8000000000000001E-5</v>
      </c>
      <c r="Y151" s="32"/>
      <c r="Z151" s="32"/>
      <c r="AA151" s="32"/>
      <c r="AB151" s="32"/>
      <c r="AC151" s="32"/>
      <c r="AD151" s="32"/>
      <c r="AE151" s="32"/>
      <c r="AR151" s="159" t="s">
        <v>234</v>
      </c>
      <c r="AT151" s="159" t="s">
        <v>146</v>
      </c>
      <c r="AU151" s="159" t="s">
        <v>83</v>
      </c>
      <c r="AY151" s="17" t="s">
        <v>144</v>
      </c>
      <c r="BE151" s="160">
        <f>IF(O151="základní",K151,0)</f>
        <v>0</v>
      </c>
      <c r="BF151" s="160">
        <f>IF(O151="snížená",K151,0)</f>
        <v>0</v>
      </c>
      <c r="BG151" s="160">
        <f>IF(O151="zákl. přenesená",K151,0)</f>
        <v>0</v>
      </c>
      <c r="BH151" s="160">
        <f>IF(O151="sníž. přenesená",K151,0)</f>
        <v>0</v>
      </c>
      <c r="BI151" s="160">
        <f>IF(O151="nulová",K151,0)</f>
        <v>0</v>
      </c>
      <c r="BJ151" s="17" t="s">
        <v>83</v>
      </c>
      <c r="BK151" s="160">
        <f>ROUND(P151*H151,2)</f>
        <v>0</v>
      </c>
      <c r="BL151" s="17" t="s">
        <v>234</v>
      </c>
      <c r="BM151" s="159" t="s">
        <v>677</v>
      </c>
    </row>
    <row r="152" spans="1:65" s="2" customFormat="1" ht="29.25">
      <c r="A152" s="32"/>
      <c r="B152" s="33"/>
      <c r="C152" s="32"/>
      <c r="D152" s="161" t="s">
        <v>152</v>
      </c>
      <c r="E152" s="32"/>
      <c r="F152" s="162" t="s">
        <v>678</v>
      </c>
      <c r="G152" s="32"/>
      <c r="H152" s="32"/>
      <c r="I152" s="163"/>
      <c r="J152" s="163"/>
      <c r="K152" s="32"/>
      <c r="L152" s="32"/>
      <c r="M152" s="33"/>
      <c r="N152" s="164"/>
      <c r="O152" s="165"/>
      <c r="P152" s="58"/>
      <c r="Q152" s="58"/>
      <c r="R152" s="58"/>
      <c r="S152" s="58"/>
      <c r="T152" s="58"/>
      <c r="U152" s="58"/>
      <c r="V152" s="58"/>
      <c r="W152" s="58"/>
      <c r="X152" s="59"/>
      <c r="Y152" s="32"/>
      <c r="Z152" s="32"/>
      <c r="AA152" s="32"/>
      <c r="AB152" s="32"/>
      <c r="AC152" s="32"/>
      <c r="AD152" s="32"/>
      <c r="AE152" s="32"/>
      <c r="AT152" s="17" t="s">
        <v>152</v>
      </c>
      <c r="AU152" s="17" t="s">
        <v>83</v>
      </c>
    </row>
    <row r="153" spans="1:65" s="2" customFormat="1" ht="24.2" customHeight="1">
      <c r="A153" s="32"/>
      <c r="B153" s="146"/>
      <c r="C153" s="147" t="s">
        <v>240</v>
      </c>
      <c r="D153" s="147" t="s">
        <v>146</v>
      </c>
      <c r="E153" s="148" t="s">
        <v>679</v>
      </c>
      <c r="F153" s="149" t="s">
        <v>680</v>
      </c>
      <c r="G153" s="150" t="s">
        <v>255</v>
      </c>
      <c r="H153" s="151">
        <v>18</v>
      </c>
      <c r="I153" s="152"/>
      <c r="J153" s="152"/>
      <c r="K153" s="153">
        <f>ROUND(P153*H153,2)</f>
        <v>0</v>
      </c>
      <c r="L153" s="149" t="s">
        <v>150</v>
      </c>
      <c r="M153" s="33"/>
      <c r="N153" s="154" t="s">
        <v>1</v>
      </c>
      <c r="O153" s="155" t="s">
        <v>41</v>
      </c>
      <c r="P153" s="156">
        <f>I153+J153</f>
        <v>0</v>
      </c>
      <c r="Q153" s="156">
        <f>ROUND(I153*H153,2)</f>
        <v>0</v>
      </c>
      <c r="R153" s="156">
        <f>ROUND(J153*H153,2)</f>
        <v>0</v>
      </c>
      <c r="S153" s="58"/>
      <c r="T153" s="157">
        <f>S153*H153</f>
        <v>0</v>
      </c>
      <c r="U153" s="157">
        <v>2.4000000000000001E-5</v>
      </c>
      <c r="V153" s="157">
        <f>U153*H153</f>
        <v>4.3199999999999998E-4</v>
      </c>
      <c r="W153" s="157">
        <v>2E-3</v>
      </c>
      <c r="X153" s="158">
        <f>W153*H153</f>
        <v>3.6000000000000004E-2</v>
      </c>
      <c r="Y153" s="32"/>
      <c r="Z153" s="32"/>
      <c r="AA153" s="32"/>
      <c r="AB153" s="32"/>
      <c r="AC153" s="32"/>
      <c r="AD153" s="32"/>
      <c r="AE153" s="32"/>
      <c r="AR153" s="159" t="s">
        <v>504</v>
      </c>
      <c r="AT153" s="159" t="s">
        <v>146</v>
      </c>
      <c r="AU153" s="159" t="s">
        <v>83</v>
      </c>
      <c r="AY153" s="17" t="s">
        <v>144</v>
      </c>
      <c r="BE153" s="160">
        <f>IF(O153="základní",K153,0)</f>
        <v>0</v>
      </c>
      <c r="BF153" s="160">
        <f>IF(O153="snížená",K153,0)</f>
        <v>0</v>
      </c>
      <c r="BG153" s="160">
        <f>IF(O153="zákl. přenesená",K153,0)</f>
        <v>0</v>
      </c>
      <c r="BH153" s="160">
        <f>IF(O153="sníž. přenesená",K153,0)</f>
        <v>0</v>
      </c>
      <c r="BI153" s="160">
        <f>IF(O153="nulová",K153,0)</f>
        <v>0</v>
      </c>
      <c r="BJ153" s="17" t="s">
        <v>83</v>
      </c>
      <c r="BK153" s="160">
        <f>ROUND(P153*H153,2)</f>
        <v>0</v>
      </c>
      <c r="BL153" s="17" t="s">
        <v>504</v>
      </c>
      <c r="BM153" s="159" t="s">
        <v>681</v>
      </c>
    </row>
    <row r="154" spans="1:65" s="2" customFormat="1" ht="11.25">
      <c r="A154" s="32"/>
      <c r="B154" s="33"/>
      <c r="C154" s="32"/>
      <c r="D154" s="161" t="s">
        <v>152</v>
      </c>
      <c r="E154" s="32"/>
      <c r="F154" s="162" t="s">
        <v>682</v>
      </c>
      <c r="G154" s="32"/>
      <c r="H154" s="32"/>
      <c r="I154" s="163"/>
      <c r="J154" s="163"/>
      <c r="K154" s="32"/>
      <c r="L154" s="32"/>
      <c r="M154" s="33"/>
      <c r="N154" s="164"/>
      <c r="O154" s="165"/>
      <c r="P154" s="58"/>
      <c r="Q154" s="58"/>
      <c r="R154" s="58"/>
      <c r="S154" s="58"/>
      <c r="T154" s="58"/>
      <c r="U154" s="58"/>
      <c r="V154" s="58"/>
      <c r="W154" s="58"/>
      <c r="X154" s="59"/>
      <c r="Y154" s="32"/>
      <c r="Z154" s="32"/>
      <c r="AA154" s="32"/>
      <c r="AB154" s="32"/>
      <c r="AC154" s="32"/>
      <c r="AD154" s="32"/>
      <c r="AE154" s="32"/>
      <c r="AT154" s="17" t="s">
        <v>152</v>
      </c>
      <c r="AU154" s="17" t="s">
        <v>83</v>
      </c>
    </row>
    <row r="155" spans="1:65" s="2" customFormat="1" ht="44.25" customHeight="1">
      <c r="A155" s="32"/>
      <c r="B155" s="146"/>
      <c r="C155" s="147" t="s">
        <v>246</v>
      </c>
      <c r="D155" s="147" t="s">
        <v>146</v>
      </c>
      <c r="E155" s="148" t="s">
        <v>683</v>
      </c>
      <c r="F155" s="149" t="s">
        <v>684</v>
      </c>
      <c r="G155" s="150" t="s">
        <v>255</v>
      </c>
      <c r="H155" s="151">
        <v>23</v>
      </c>
      <c r="I155" s="152"/>
      <c r="J155" s="152"/>
      <c r="K155" s="153">
        <f>ROUND(P155*H155,2)</f>
        <v>0</v>
      </c>
      <c r="L155" s="149" t="s">
        <v>150</v>
      </c>
      <c r="M155" s="33"/>
      <c r="N155" s="154" t="s">
        <v>1</v>
      </c>
      <c r="O155" s="155" t="s">
        <v>41</v>
      </c>
      <c r="P155" s="156">
        <f>I155+J155</f>
        <v>0</v>
      </c>
      <c r="Q155" s="156">
        <f>ROUND(I155*H155,2)</f>
        <v>0</v>
      </c>
      <c r="R155" s="156">
        <f>ROUND(J155*H155,2)</f>
        <v>0</v>
      </c>
      <c r="S155" s="58"/>
      <c r="T155" s="157">
        <f>S155*H155</f>
        <v>0</v>
      </c>
      <c r="U155" s="157">
        <v>0</v>
      </c>
      <c r="V155" s="157">
        <f>U155*H155</f>
        <v>0</v>
      </c>
      <c r="W155" s="157">
        <v>0</v>
      </c>
      <c r="X155" s="158">
        <f>W155*H155</f>
        <v>0</v>
      </c>
      <c r="Y155" s="32"/>
      <c r="Z155" s="32"/>
      <c r="AA155" s="32"/>
      <c r="AB155" s="32"/>
      <c r="AC155" s="32"/>
      <c r="AD155" s="32"/>
      <c r="AE155" s="32"/>
      <c r="AR155" s="159" t="s">
        <v>504</v>
      </c>
      <c r="AT155" s="159" t="s">
        <v>146</v>
      </c>
      <c r="AU155" s="159" t="s">
        <v>83</v>
      </c>
      <c r="AY155" s="17" t="s">
        <v>144</v>
      </c>
      <c r="BE155" s="160">
        <f>IF(O155="základní",K155,0)</f>
        <v>0</v>
      </c>
      <c r="BF155" s="160">
        <f>IF(O155="snížená",K155,0)</f>
        <v>0</v>
      </c>
      <c r="BG155" s="160">
        <f>IF(O155="zákl. přenesená",K155,0)</f>
        <v>0</v>
      </c>
      <c r="BH155" s="160">
        <f>IF(O155="sníž. přenesená",K155,0)</f>
        <v>0</v>
      </c>
      <c r="BI155" s="160">
        <f>IF(O155="nulová",K155,0)</f>
        <v>0</v>
      </c>
      <c r="BJ155" s="17" t="s">
        <v>83</v>
      </c>
      <c r="BK155" s="160">
        <f>ROUND(P155*H155,2)</f>
        <v>0</v>
      </c>
      <c r="BL155" s="17" t="s">
        <v>504</v>
      </c>
      <c r="BM155" s="159" t="s">
        <v>685</v>
      </c>
    </row>
    <row r="156" spans="1:65" s="2" customFormat="1" ht="39">
      <c r="A156" s="32"/>
      <c r="B156" s="33"/>
      <c r="C156" s="32"/>
      <c r="D156" s="161" t="s">
        <v>152</v>
      </c>
      <c r="E156" s="32"/>
      <c r="F156" s="162" t="s">
        <v>686</v>
      </c>
      <c r="G156" s="32"/>
      <c r="H156" s="32"/>
      <c r="I156" s="163"/>
      <c r="J156" s="163"/>
      <c r="K156" s="32"/>
      <c r="L156" s="32"/>
      <c r="M156" s="33"/>
      <c r="N156" s="164"/>
      <c r="O156" s="165"/>
      <c r="P156" s="58"/>
      <c r="Q156" s="58"/>
      <c r="R156" s="58"/>
      <c r="S156" s="58"/>
      <c r="T156" s="58"/>
      <c r="U156" s="58"/>
      <c r="V156" s="58"/>
      <c r="W156" s="58"/>
      <c r="X156" s="59"/>
      <c r="Y156" s="32"/>
      <c r="Z156" s="32"/>
      <c r="AA156" s="32"/>
      <c r="AB156" s="32"/>
      <c r="AC156" s="32"/>
      <c r="AD156" s="32"/>
      <c r="AE156" s="32"/>
      <c r="AT156" s="17" t="s">
        <v>152</v>
      </c>
      <c r="AU156" s="17" t="s">
        <v>83</v>
      </c>
    </row>
    <row r="157" spans="1:65" s="2" customFormat="1" ht="24.2" customHeight="1">
      <c r="A157" s="32"/>
      <c r="B157" s="146"/>
      <c r="C157" s="147" t="s">
        <v>252</v>
      </c>
      <c r="D157" s="147" t="s">
        <v>146</v>
      </c>
      <c r="E157" s="148" t="s">
        <v>687</v>
      </c>
      <c r="F157" s="149" t="s">
        <v>688</v>
      </c>
      <c r="G157" s="150" t="s">
        <v>182</v>
      </c>
      <c r="H157" s="151">
        <v>1</v>
      </c>
      <c r="I157" s="152"/>
      <c r="J157" s="152"/>
      <c r="K157" s="153">
        <f>ROUND(P157*H157,2)</f>
        <v>0</v>
      </c>
      <c r="L157" s="149" t="s">
        <v>150</v>
      </c>
      <c r="M157" s="33"/>
      <c r="N157" s="154" t="s">
        <v>1</v>
      </c>
      <c r="O157" s="155" t="s">
        <v>41</v>
      </c>
      <c r="P157" s="156">
        <f>I157+J157</f>
        <v>0</v>
      </c>
      <c r="Q157" s="156">
        <f>ROUND(I157*H157,2)</f>
        <v>0</v>
      </c>
      <c r="R157" s="156">
        <f>ROUND(J157*H157,2)</f>
        <v>0</v>
      </c>
      <c r="S157" s="58"/>
      <c r="T157" s="157">
        <f>S157*H157</f>
        <v>0</v>
      </c>
      <c r="U157" s="157">
        <v>0</v>
      </c>
      <c r="V157" s="157">
        <f>U157*H157</f>
        <v>0</v>
      </c>
      <c r="W157" s="157">
        <v>0</v>
      </c>
      <c r="X157" s="158">
        <f>W157*H157</f>
        <v>0</v>
      </c>
      <c r="Y157" s="32"/>
      <c r="Z157" s="32"/>
      <c r="AA157" s="32"/>
      <c r="AB157" s="32"/>
      <c r="AC157" s="32"/>
      <c r="AD157" s="32"/>
      <c r="AE157" s="32"/>
      <c r="AR157" s="159" t="s">
        <v>234</v>
      </c>
      <c r="AT157" s="159" t="s">
        <v>146</v>
      </c>
      <c r="AU157" s="159" t="s">
        <v>83</v>
      </c>
      <c r="AY157" s="17" t="s">
        <v>144</v>
      </c>
      <c r="BE157" s="160">
        <f>IF(O157="základní",K157,0)</f>
        <v>0</v>
      </c>
      <c r="BF157" s="160">
        <f>IF(O157="snížená",K157,0)</f>
        <v>0</v>
      </c>
      <c r="BG157" s="160">
        <f>IF(O157="zákl. přenesená",K157,0)</f>
        <v>0</v>
      </c>
      <c r="BH157" s="160">
        <f>IF(O157="sníž. přenesená",K157,0)</f>
        <v>0</v>
      </c>
      <c r="BI157" s="160">
        <f>IF(O157="nulová",K157,0)</f>
        <v>0</v>
      </c>
      <c r="BJ157" s="17" t="s">
        <v>83</v>
      </c>
      <c r="BK157" s="160">
        <f>ROUND(P157*H157,2)</f>
        <v>0</v>
      </c>
      <c r="BL157" s="17" t="s">
        <v>234</v>
      </c>
      <c r="BM157" s="159" t="s">
        <v>689</v>
      </c>
    </row>
    <row r="158" spans="1:65" s="2" customFormat="1" ht="29.25">
      <c r="A158" s="32"/>
      <c r="B158" s="33"/>
      <c r="C158" s="32"/>
      <c r="D158" s="161" t="s">
        <v>152</v>
      </c>
      <c r="E158" s="32"/>
      <c r="F158" s="162" t="s">
        <v>690</v>
      </c>
      <c r="G158" s="32"/>
      <c r="H158" s="32"/>
      <c r="I158" s="163"/>
      <c r="J158" s="163"/>
      <c r="K158" s="32"/>
      <c r="L158" s="32"/>
      <c r="M158" s="33"/>
      <c r="N158" s="164"/>
      <c r="O158" s="165"/>
      <c r="P158" s="58"/>
      <c r="Q158" s="58"/>
      <c r="R158" s="58"/>
      <c r="S158" s="58"/>
      <c r="T158" s="58"/>
      <c r="U158" s="58"/>
      <c r="V158" s="58"/>
      <c r="W158" s="58"/>
      <c r="X158" s="59"/>
      <c r="Y158" s="32"/>
      <c r="Z158" s="32"/>
      <c r="AA158" s="32"/>
      <c r="AB158" s="32"/>
      <c r="AC158" s="32"/>
      <c r="AD158" s="32"/>
      <c r="AE158" s="32"/>
      <c r="AT158" s="17" t="s">
        <v>152</v>
      </c>
      <c r="AU158" s="17" t="s">
        <v>83</v>
      </c>
    </row>
    <row r="159" spans="1:65" s="2" customFormat="1" ht="24">
      <c r="A159" s="32"/>
      <c r="B159" s="146"/>
      <c r="C159" s="147" t="s">
        <v>261</v>
      </c>
      <c r="D159" s="147" t="s">
        <v>146</v>
      </c>
      <c r="E159" s="148" t="s">
        <v>691</v>
      </c>
      <c r="F159" s="149" t="s">
        <v>692</v>
      </c>
      <c r="G159" s="150" t="s">
        <v>182</v>
      </c>
      <c r="H159" s="151">
        <v>2</v>
      </c>
      <c r="I159" s="152"/>
      <c r="J159" s="152"/>
      <c r="K159" s="153">
        <f>ROUND(P159*H159,2)</f>
        <v>0</v>
      </c>
      <c r="L159" s="149" t="s">
        <v>150</v>
      </c>
      <c r="M159" s="33"/>
      <c r="N159" s="154" t="s">
        <v>1</v>
      </c>
      <c r="O159" s="155" t="s">
        <v>41</v>
      </c>
      <c r="P159" s="156">
        <f>I159+J159</f>
        <v>0</v>
      </c>
      <c r="Q159" s="156">
        <f>ROUND(I159*H159,2)</f>
        <v>0</v>
      </c>
      <c r="R159" s="156">
        <f>ROUND(J159*H159,2)</f>
        <v>0</v>
      </c>
      <c r="S159" s="58"/>
      <c r="T159" s="157">
        <f>S159*H159</f>
        <v>0</v>
      </c>
      <c r="U159" s="157">
        <v>0</v>
      </c>
      <c r="V159" s="157">
        <f>U159*H159</f>
        <v>0</v>
      </c>
      <c r="W159" s="157">
        <v>0</v>
      </c>
      <c r="X159" s="158">
        <f>W159*H159</f>
        <v>0</v>
      </c>
      <c r="Y159" s="32"/>
      <c r="Z159" s="32"/>
      <c r="AA159" s="32"/>
      <c r="AB159" s="32"/>
      <c r="AC159" s="32"/>
      <c r="AD159" s="32"/>
      <c r="AE159" s="32"/>
      <c r="AR159" s="159" t="s">
        <v>234</v>
      </c>
      <c r="AT159" s="159" t="s">
        <v>146</v>
      </c>
      <c r="AU159" s="159" t="s">
        <v>83</v>
      </c>
      <c r="AY159" s="17" t="s">
        <v>144</v>
      </c>
      <c r="BE159" s="160">
        <f>IF(O159="základní",K159,0)</f>
        <v>0</v>
      </c>
      <c r="BF159" s="160">
        <f>IF(O159="snížená",K159,0)</f>
        <v>0</v>
      </c>
      <c r="BG159" s="160">
        <f>IF(O159="zákl. přenesená",K159,0)</f>
        <v>0</v>
      </c>
      <c r="BH159" s="160">
        <f>IF(O159="sníž. přenesená",K159,0)</f>
        <v>0</v>
      </c>
      <c r="BI159" s="160">
        <f>IF(O159="nulová",K159,0)</f>
        <v>0</v>
      </c>
      <c r="BJ159" s="17" t="s">
        <v>83</v>
      </c>
      <c r="BK159" s="160">
        <f>ROUND(P159*H159,2)</f>
        <v>0</v>
      </c>
      <c r="BL159" s="17" t="s">
        <v>234</v>
      </c>
      <c r="BM159" s="159" t="s">
        <v>693</v>
      </c>
    </row>
    <row r="160" spans="1:65" s="2" customFormat="1" ht="29.25">
      <c r="A160" s="32"/>
      <c r="B160" s="33"/>
      <c r="C160" s="32"/>
      <c r="D160" s="161" t="s">
        <v>152</v>
      </c>
      <c r="E160" s="32"/>
      <c r="F160" s="162" t="s">
        <v>694</v>
      </c>
      <c r="G160" s="32"/>
      <c r="H160" s="32"/>
      <c r="I160" s="163"/>
      <c r="J160" s="163"/>
      <c r="K160" s="32"/>
      <c r="L160" s="32"/>
      <c r="M160" s="33"/>
      <c r="N160" s="164"/>
      <c r="O160" s="165"/>
      <c r="P160" s="58"/>
      <c r="Q160" s="58"/>
      <c r="R160" s="58"/>
      <c r="S160" s="58"/>
      <c r="T160" s="58"/>
      <c r="U160" s="58"/>
      <c r="V160" s="58"/>
      <c r="W160" s="58"/>
      <c r="X160" s="59"/>
      <c r="Y160" s="32"/>
      <c r="Z160" s="32"/>
      <c r="AA160" s="32"/>
      <c r="AB160" s="32"/>
      <c r="AC160" s="32"/>
      <c r="AD160" s="32"/>
      <c r="AE160" s="32"/>
      <c r="AT160" s="17" t="s">
        <v>152</v>
      </c>
      <c r="AU160" s="17" t="s">
        <v>83</v>
      </c>
    </row>
    <row r="161" spans="1:65" s="2" customFormat="1" ht="24.2" customHeight="1">
      <c r="A161" s="32"/>
      <c r="B161" s="146"/>
      <c r="C161" s="147" t="s">
        <v>8</v>
      </c>
      <c r="D161" s="147" t="s">
        <v>146</v>
      </c>
      <c r="E161" s="148" t="s">
        <v>695</v>
      </c>
      <c r="F161" s="149" t="s">
        <v>696</v>
      </c>
      <c r="G161" s="150" t="s">
        <v>182</v>
      </c>
      <c r="H161" s="151">
        <v>1</v>
      </c>
      <c r="I161" s="152"/>
      <c r="J161" s="152"/>
      <c r="K161" s="153">
        <f>ROUND(P161*H161,2)</f>
        <v>0</v>
      </c>
      <c r="L161" s="149" t="s">
        <v>150</v>
      </c>
      <c r="M161" s="33"/>
      <c r="N161" s="154" t="s">
        <v>1</v>
      </c>
      <c r="O161" s="155" t="s">
        <v>41</v>
      </c>
      <c r="P161" s="156">
        <f>I161+J161</f>
        <v>0</v>
      </c>
      <c r="Q161" s="156">
        <f>ROUND(I161*H161,2)</f>
        <v>0</v>
      </c>
      <c r="R161" s="156">
        <f>ROUND(J161*H161,2)</f>
        <v>0</v>
      </c>
      <c r="S161" s="58"/>
      <c r="T161" s="157">
        <f>S161*H161</f>
        <v>0</v>
      </c>
      <c r="U161" s="157">
        <v>0</v>
      </c>
      <c r="V161" s="157">
        <f>U161*H161</f>
        <v>0</v>
      </c>
      <c r="W161" s="157">
        <v>0</v>
      </c>
      <c r="X161" s="158">
        <f>W161*H161</f>
        <v>0</v>
      </c>
      <c r="Y161" s="32"/>
      <c r="Z161" s="32"/>
      <c r="AA161" s="32"/>
      <c r="AB161" s="32"/>
      <c r="AC161" s="32"/>
      <c r="AD161" s="32"/>
      <c r="AE161" s="32"/>
      <c r="AR161" s="159" t="s">
        <v>234</v>
      </c>
      <c r="AT161" s="159" t="s">
        <v>146</v>
      </c>
      <c r="AU161" s="159" t="s">
        <v>83</v>
      </c>
      <c r="AY161" s="17" t="s">
        <v>144</v>
      </c>
      <c r="BE161" s="160">
        <f>IF(O161="základní",K161,0)</f>
        <v>0</v>
      </c>
      <c r="BF161" s="160">
        <f>IF(O161="snížená",K161,0)</f>
        <v>0</v>
      </c>
      <c r="BG161" s="160">
        <f>IF(O161="zákl. přenesená",K161,0)</f>
        <v>0</v>
      </c>
      <c r="BH161" s="160">
        <f>IF(O161="sníž. přenesená",K161,0)</f>
        <v>0</v>
      </c>
      <c r="BI161" s="160">
        <f>IF(O161="nulová",K161,0)</f>
        <v>0</v>
      </c>
      <c r="BJ161" s="17" t="s">
        <v>83</v>
      </c>
      <c r="BK161" s="160">
        <f>ROUND(P161*H161,2)</f>
        <v>0</v>
      </c>
      <c r="BL161" s="17" t="s">
        <v>234</v>
      </c>
      <c r="BM161" s="159" t="s">
        <v>697</v>
      </c>
    </row>
    <row r="162" spans="1:65" s="2" customFormat="1" ht="19.5">
      <c r="A162" s="32"/>
      <c r="B162" s="33"/>
      <c r="C162" s="32"/>
      <c r="D162" s="161" t="s">
        <v>152</v>
      </c>
      <c r="E162" s="32"/>
      <c r="F162" s="162" t="s">
        <v>698</v>
      </c>
      <c r="G162" s="32"/>
      <c r="H162" s="32"/>
      <c r="I162" s="163"/>
      <c r="J162" s="163"/>
      <c r="K162" s="32"/>
      <c r="L162" s="32"/>
      <c r="M162" s="33"/>
      <c r="N162" s="164"/>
      <c r="O162" s="165"/>
      <c r="P162" s="58"/>
      <c r="Q162" s="58"/>
      <c r="R162" s="58"/>
      <c r="S162" s="58"/>
      <c r="T162" s="58"/>
      <c r="U162" s="58"/>
      <c r="V162" s="58"/>
      <c r="W162" s="58"/>
      <c r="X162" s="59"/>
      <c r="Y162" s="32"/>
      <c r="Z162" s="32"/>
      <c r="AA162" s="32"/>
      <c r="AB162" s="32"/>
      <c r="AC162" s="32"/>
      <c r="AD162" s="32"/>
      <c r="AE162" s="32"/>
      <c r="AT162" s="17" t="s">
        <v>152</v>
      </c>
      <c r="AU162" s="17" t="s">
        <v>83</v>
      </c>
    </row>
    <row r="163" spans="1:65" s="2" customFormat="1" ht="24.2" customHeight="1">
      <c r="A163" s="32"/>
      <c r="B163" s="146"/>
      <c r="C163" s="147" t="s">
        <v>270</v>
      </c>
      <c r="D163" s="147" t="s">
        <v>146</v>
      </c>
      <c r="E163" s="148" t="s">
        <v>699</v>
      </c>
      <c r="F163" s="149" t="s">
        <v>700</v>
      </c>
      <c r="G163" s="150" t="s">
        <v>182</v>
      </c>
      <c r="H163" s="151">
        <v>1</v>
      </c>
      <c r="I163" s="152"/>
      <c r="J163" s="152"/>
      <c r="K163" s="153">
        <f>ROUND(P163*H163,2)</f>
        <v>0</v>
      </c>
      <c r="L163" s="149" t="s">
        <v>150</v>
      </c>
      <c r="M163" s="33"/>
      <c r="N163" s="154" t="s">
        <v>1</v>
      </c>
      <c r="O163" s="155" t="s">
        <v>41</v>
      </c>
      <c r="P163" s="156">
        <f>I163+J163</f>
        <v>0</v>
      </c>
      <c r="Q163" s="156">
        <f>ROUND(I163*H163,2)</f>
        <v>0</v>
      </c>
      <c r="R163" s="156">
        <f>ROUND(J163*H163,2)</f>
        <v>0</v>
      </c>
      <c r="S163" s="58"/>
      <c r="T163" s="157">
        <f>S163*H163</f>
        <v>0</v>
      </c>
      <c r="U163" s="157">
        <v>0</v>
      </c>
      <c r="V163" s="157">
        <f>U163*H163</f>
        <v>0</v>
      </c>
      <c r="W163" s="157">
        <v>0</v>
      </c>
      <c r="X163" s="158">
        <f>W163*H163</f>
        <v>0</v>
      </c>
      <c r="Y163" s="32"/>
      <c r="Z163" s="32"/>
      <c r="AA163" s="32"/>
      <c r="AB163" s="32"/>
      <c r="AC163" s="32"/>
      <c r="AD163" s="32"/>
      <c r="AE163" s="32"/>
      <c r="AR163" s="159" t="s">
        <v>234</v>
      </c>
      <c r="AT163" s="159" t="s">
        <v>146</v>
      </c>
      <c r="AU163" s="159" t="s">
        <v>83</v>
      </c>
      <c r="AY163" s="17" t="s">
        <v>144</v>
      </c>
      <c r="BE163" s="160">
        <f>IF(O163="základní",K163,0)</f>
        <v>0</v>
      </c>
      <c r="BF163" s="160">
        <f>IF(O163="snížená",K163,0)</f>
        <v>0</v>
      </c>
      <c r="BG163" s="160">
        <f>IF(O163="zákl. přenesená",K163,0)</f>
        <v>0</v>
      </c>
      <c r="BH163" s="160">
        <f>IF(O163="sníž. přenesená",K163,0)</f>
        <v>0</v>
      </c>
      <c r="BI163" s="160">
        <f>IF(O163="nulová",K163,0)</f>
        <v>0</v>
      </c>
      <c r="BJ163" s="17" t="s">
        <v>83</v>
      </c>
      <c r="BK163" s="160">
        <f>ROUND(P163*H163,2)</f>
        <v>0</v>
      </c>
      <c r="BL163" s="17" t="s">
        <v>234</v>
      </c>
      <c r="BM163" s="159" t="s">
        <v>701</v>
      </c>
    </row>
    <row r="164" spans="1:65" s="2" customFormat="1" ht="19.5">
      <c r="A164" s="32"/>
      <c r="B164" s="33"/>
      <c r="C164" s="32"/>
      <c r="D164" s="161" t="s">
        <v>152</v>
      </c>
      <c r="E164" s="32"/>
      <c r="F164" s="162" t="s">
        <v>702</v>
      </c>
      <c r="G164" s="32"/>
      <c r="H164" s="32"/>
      <c r="I164" s="163"/>
      <c r="J164" s="163"/>
      <c r="K164" s="32"/>
      <c r="L164" s="32"/>
      <c r="M164" s="33"/>
      <c r="N164" s="164"/>
      <c r="O164" s="165"/>
      <c r="P164" s="58"/>
      <c r="Q164" s="58"/>
      <c r="R164" s="58"/>
      <c r="S164" s="58"/>
      <c r="T164" s="58"/>
      <c r="U164" s="58"/>
      <c r="V164" s="58"/>
      <c r="W164" s="58"/>
      <c r="X164" s="59"/>
      <c r="Y164" s="32"/>
      <c r="Z164" s="32"/>
      <c r="AA164" s="32"/>
      <c r="AB164" s="32"/>
      <c r="AC164" s="32"/>
      <c r="AD164" s="32"/>
      <c r="AE164" s="32"/>
      <c r="AT164" s="17" t="s">
        <v>152</v>
      </c>
      <c r="AU164" s="17" t="s">
        <v>83</v>
      </c>
    </row>
    <row r="165" spans="1:65" s="2" customFormat="1" ht="24.2" customHeight="1">
      <c r="A165" s="32"/>
      <c r="B165" s="146"/>
      <c r="C165" s="147" t="s">
        <v>275</v>
      </c>
      <c r="D165" s="147" t="s">
        <v>146</v>
      </c>
      <c r="E165" s="148" t="s">
        <v>703</v>
      </c>
      <c r="F165" s="149" t="s">
        <v>704</v>
      </c>
      <c r="G165" s="150" t="s">
        <v>705</v>
      </c>
      <c r="H165" s="151">
        <v>4</v>
      </c>
      <c r="I165" s="152"/>
      <c r="J165" s="152"/>
      <c r="K165" s="153">
        <f>ROUND(P165*H165,2)</f>
        <v>0</v>
      </c>
      <c r="L165" s="149" t="s">
        <v>150</v>
      </c>
      <c r="M165" s="33"/>
      <c r="N165" s="154" t="s">
        <v>1</v>
      </c>
      <c r="O165" s="155" t="s">
        <v>41</v>
      </c>
      <c r="P165" s="156">
        <f>I165+J165</f>
        <v>0</v>
      </c>
      <c r="Q165" s="156">
        <f>ROUND(I165*H165,2)</f>
        <v>0</v>
      </c>
      <c r="R165" s="156">
        <f>ROUND(J165*H165,2)</f>
        <v>0</v>
      </c>
      <c r="S165" s="58"/>
      <c r="T165" s="157">
        <f>S165*H165</f>
        <v>0</v>
      </c>
      <c r="U165" s="157">
        <v>0</v>
      </c>
      <c r="V165" s="157">
        <f>U165*H165</f>
        <v>0</v>
      </c>
      <c r="W165" s="157">
        <v>0</v>
      </c>
      <c r="X165" s="158">
        <f>W165*H165</f>
        <v>0</v>
      </c>
      <c r="Y165" s="32"/>
      <c r="Z165" s="32"/>
      <c r="AA165" s="32"/>
      <c r="AB165" s="32"/>
      <c r="AC165" s="32"/>
      <c r="AD165" s="32"/>
      <c r="AE165" s="32"/>
      <c r="AR165" s="159" t="s">
        <v>706</v>
      </c>
      <c r="AT165" s="159" t="s">
        <v>146</v>
      </c>
      <c r="AU165" s="159" t="s">
        <v>83</v>
      </c>
      <c r="AY165" s="17" t="s">
        <v>144</v>
      </c>
      <c r="BE165" s="160">
        <f>IF(O165="základní",K165,0)</f>
        <v>0</v>
      </c>
      <c r="BF165" s="160">
        <f>IF(O165="snížená",K165,0)</f>
        <v>0</v>
      </c>
      <c r="BG165" s="160">
        <f>IF(O165="zákl. přenesená",K165,0)</f>
        <v>0</v>
      </c>
      <c r="BH165" s="160">
        <f>IF(O165="sníž. přenesená",K165,0)</f>
        <v>0</v>
      </c>
      <c r="BI165" s="160">
        <f>IF(O165="nulová",K165,0)</f>
        <v>0</v>
      </c>
      <c r="BJ165" s="17" t="s">
        <v>83</v>
      </c>
      <c r="BK165" s="160">
        <f>ROUND(P165*H165,2)</f>
        <v>0</v>
      </c>
      <c r="BL165" s="17" t="s">
        <v>706</v>
      </c>
      <c r="BM165" s="159" t="s">
        <v>707</v>
      </c>
    </row>
    <row r="166" spans="1:65" s="2" customFormat="1" ht="19.5">
      <c r="A166" s="32"/>
      <c r="B166" s="33"/>
      <c r="C166" s="32"/>
      <c r="D166" s="161" t="s">
        <v>152</v>
      </c>
      <c r="E166" s="32"/>
      <c r="F166" s="162" t="s">
        <v>708</v>
      </c>
      <c r="G166" s="32"/>
      <c r="H166" s="32"/>
      <c r="I166" s="163"/>
      <c r="J166" s="163"/>
      <c r="K166" s="32"/>
      <c r="L166" s="32"/>
      <c r="M166" s="33"/>
      <c r="N166" s="164"/>
      <c r="O166" s="165"/>
      <c r="P166" s="58"/>
      <c r="Q166" s="58"/>
      <c r="R166" s="58"/>
      <c r="S166" s="58"/>
      <c r="T166" s="58"/>
      <c r="U166" s="58"/>
      <c r="V166" s="58"/>
      <c r="W166" s="58"/>
      <c r="X166" s="59"/>
      <c r="Y166" s="32"/>
      <c r="Z166" s="32"/>
      <c r="AA166" s="32"/>
      <c r="AB166" s="32"/>
      <c r="AC166" s="32"/>
      <c r="AD166" s="32"/>
      <c r="AE166" s="32"/>
      <c r="AT166" s="17" t="s">
        <v>152</v>
      </c>
      <c r="AU166" s="17" t="s">
        <v>83</v>
      </c>
    </row>
    <row r="167" spans="1:65" s="2" customFormat="1" ht="39">
      <c r="A167" s="32"/>
      <c r="B167" s="33"/>
      <c r="C167" s="32"/>
      <c r="D167" s="161" t="s">
        <v>709</v>
      </c>
      <c r="E167" s="32"/>
      <c r="F167" s="202" t="s">
        <v>710</v>
      </c>
      <c r="G167" s="32"/>
      <c r="H167" s="32"/>
      <c r="I167" s="163"/>
      <c r="J167" s="163"/>
      <c r="K167" s="32"/>
      <c r="L167" s="32"/>
      <c r="M167" s="33"/>
      <c r="N167" s="164"/>
      <c r="O167" s="165"/>
      <c r="P167" s="58"/>
      <c r="Q167" s="58"/>
      <c r="R167" s="58"/>
      <c r="S167" s="58"/>
      <c r="T167" s="58"/>
      <c r="U167" s="58"/>
      <c r="V167" s="58"/>
      <c r="W167" s="58"/>
      <c r="X167" s="59"/>
      <c r="Y167" s="32"/>
      <c r="Z167" s="32"/>
      <c r="AA167" s="32"/>
      <c r="AB167" s="32"/>
      <c r="AC167" s="32"/>
      <c r="AD167" s="32"/>
      <c r="AE167" s="32"/>
      <c r="AT167" s="17" t="s">
        <v>709</v>
      </c>
      <c r="AU167" s="17" t="s">
        <v>83</v>
      </c>
    </row>
    <row r="168" spans="1:65" s="2" customFormat="1" ht="24.2" customHeight="1">
      <c r="A168" s="32"/>
      <c r="B168" s="146"/>
      <c r="C168" s="147" t="s">
        <v>281</v>
      </c>
      <c r="D168" s="147" t="s">
        <v>146</v>
      </c>
      <c r="E168" s="148" t="s">
        <v>711</v>
      </c>
      <c r="F168" s="149" t="s">
        <v>712</v>
      </c>
      <c r="G168" s="150" t="s">
        <v>182</v>
      </c>
      <c r="H168" s="151">
        <v>1</v>
      </c>
      <c r="I168" s="152"/>
      <c r="J168" s="152"/>
      <c r="K168" s="153">
        <f>ROUND(P168*H168,2)</f>
        <v>0</v>
      </c>
      <c r="L168" s="149" t="s">
        <v>150</v>
      </c>
      <c r="M168" s="33"/>
      <c r="N168" s="154" t="s">
        <v>1</v>
      </c>
      <c r="O168" s="155" t="s">
        <v>41</v>
      </c>
      <c r="P168" s="156">
        <f>I168+J168</f>
        <v>0</v>
      </c>
      <c r="Q168" s="156">
        <f>ROUND(I168*H168,2)</f>
        <v>0</v>
      </c>
      <c r="R168" s="156">
        <f>ROUND(J168*H168,2)</f>
        <v>0</v>
      </c>
      <c r="S168" s="58"/>
      <c r="T168" s="157">
        <f>S168*H168</f>
        <v>0</v>
      </c>
      <c r="U168" s="157">
        <v>0</v>
      </c>
      <c r="V168" s="157">
        <f>U168*H168</f>
        <v>0</v>
      </c>
      <c r="W168" s="157">
        <v>0</v>
      </c>
      <c r="X168" s="158">
        <f>W168*H168</f>
        <v>0</v>
      </c>
      <c r="Y168" s="32"/>
      <c r="Z168" s="32"/>
      <c r="AA168" s="32"/>
      <c r="AB168" s="32"/>
      <c r="AC168" s="32"/>
      <c r="AD168" s="32"/>
      <c r="AE168" s="32"/>
      <c r="AR168" s="159" t="s">
        <v>234</v>
      </c>
      <c r="AT168" s="159" t="s">
        <v>146</v>
      </c>
      <c r="AU168" s="159" t="s">
        <v>83</v>
      </c>
      <c r="AY168" s="17" t="s">
        <v>144</v>
      </c>
      <c r="BE168" s="160">
        <f>IF(O168="základní",K168,0)</f>
        <v>0</v>
      </c>
      <c r="BF168" s="160">
        <f>IF(O168="snížená",K168,0)</f>
        <v>0</v>
      </c>
      <c r="BG168" s="160">
        <f>IF(O168="zákl. přenesená",K168,0)</f>
        <v>0</v>
      </c>
      <c r="BH168" s="160">
        <f>IF(O168="sníž. přenesená",K168,0)</f>
        <v>0</v>
      </c>
      <c r="BI168" s="160">
        <f>IF(O168="nulová",K168,0)</f>
        <v>0</v>
      </c>
      <c r="BJ168" s="17" t="s">
        <v>83</v>
      </c>
      <c r="BK168" s="160">
        <f>ROUND(P168*H168,2)</f>
        <v>0</v>
      </c>
      <c r="BL168" s="17" t="s">
        <v>234</v>
      </c>
      <c r="BM168" s="159" t="s">
        <v>713</v>
      </c>
    </row>
    <row r="169" spans="1:65" s="2" customFormat="1" ht="29.25">
      <c r="A169" s="32"/>
      <c r="B169" s="33"/>
      <c r="C169" s="32"/>
      <c r="D169" s="161" t="s">
        <v>152</v>
      </c>
      <c r="E169" s="32"/>
      <c r="F169" s="162" t="s">
        <v>714</v>
      </c>
      <c r="G169" s="32"/>
      <c r="H169" s="32"/>
      <c r="I169" s="163"/>
      <c r="J169" s="163"/>
      <c r="K169" s="32"/>
      <c r="L169" s="32"/>
      <c r="M169" s="33"/>
      <c r="N169" s="203"/>
      <c r="O169" s="204"/>
      <c r="P169" s="205"/>
      <c r="Q169" s="205"/>
      <c r="R169" s="205"/>
      <c r="S169" s="205"/>
      <c r="T169" s="205"/>
      <c r="U169" s="205"/>
      <c r="V169" s="205"/>
      <c r="W169" s="205"/>
      <c r="X169" s="206"/>
      <c r="Y169" s="32"/>
      <c r="Z169" s="32"/>
      <c r="AA169" s="32"/>
      <c r="AB169" s="32"/>
      <c r="AC169" s="32"/>
      <c r="AD169" s="32"/>
      <c r="AE169" s="32"/>
      <c r="AT169" s="17" t="s">
        <v>152</v>
      </c>
      <c r="AU169" s="17" t="s">
        <v>83</v>
      </c>
    </row>
    <row r="170" spans="1:65" s="2" customFormat="1" ht="6.95" customHeight="1">
      <c r="A170" s="32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33"/>
      <c r="N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</row>
  </sheetData>
  <autoFilter ref="C117:L169"/>
  <mergeCells count="9">
    <mergeCell ref="E87:H87"/>
    <mergeCell ref="E108:H108"/>
    <mergeCell ref="E110:H110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46" t="s">
        <v>6</v>
      </c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T2" s="17" t="s">
        <v>95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87</v>
      </c>
    </row>
    <row r="4" spans="1:46" s="1" customFormat="1" ht="24.95" customHeight="1">
      <c r="B4" s="20"/>
      <c r="D4" s="21" t="s">
        <v>99</v>
      </c>
      <c r="M4" s="20"/>
      <c r="N4" s="94" t="s">
        <v>11</v>
      </c>
      <c r="AT4" s="17" t="s">
        <v>3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27" t="s">
        <v>17</v>
      </c>
      <c r="M6" s="20"/>
    </row>
    <row r="7" spans="1:46" s="1" customFormat="1" ht="16.5" customHeight="1">
      <c r="B7" s="20"/>
      <c r="E7" s="247" t="str">
        <f>'Rekapitulace stavby'!K6</f>
        <v>ZUŠ-učebna v podkroví-změna užívání</v>
      </c>
      <c r="F7" s="248"/>
      <c r="G7" s="248"/>
      <c r="H7" s="248"/>
      <c r="M7" s="20"/>
    </row>
    <row r="8" spans="1:46" s="2" customFormat="1" ht="12" customHeight="1">
      <c r="A8" s="32"/>
      <c r="B8" s="33"/>
      <c r="C8" s="32"/>
      <c r="D8" s="27" t="s">
        <v>100</v>
      </c>
      <c r="E8" s="32"/>
      <c r="F8" s="32"/>
      <c r="G8" s="32"/>
      <c r="H8" s="32"/>
      <c r="I8" s="32"/>
      <c r="J8" s="32"/>
      <c r="K8" s="32"/>
      <c r="L8" s="32"/>
      <c r="M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8" t="s">
        <v>715</v>
      </c>
      <c r="F9" s="249"/>
      <c r="G9" s="249"/>
      <c r="H9" s="249"/>
      <c r="I9" s="32"/>
      <c r="J9" s="32"/>
      <c r="K9" s="32"/>
      <c r="L9" s="32"/>
      <c r="M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32"/>
      <c r="M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5" t="str">
        <f>'Rekapitulace stavby'!AN8</f>
        <v>28. 3. 2022</v>
      </c>
      <c r="K12" s="32"/>
      <c r="L12" s="32"/>
      <c r="M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1</v>
      </c>
      <c r="K14" s="32"/>
      <c r="L14" s="32"/>
      <c r="M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1</v>
      </c>
      <c r="K15" s="32"/>
      <c r="L15" s="32"/>
      <c r="M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32"/>
      <c r="M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0" t="str">
        <f>'Rekapitulace stavby'!E14</f>
        <v>Vyplň údaj</v>
      </c>
      <c r="F18" s="230"/>
      <c r="G18" s="230"/>
      <c r="H18" s="230"/>
      <c r="I18" s="27" t="s">
        <v>28</v>
      </c>
      <c r="J18" s="28" t="str">
        <f>'Rekapitulace stavby'!AN14</f>
        <v>Vyplň údaj</v>
      </c>
      <c r="K18" s="32"/>
      <c r="L18" s="32"/>
      <c r="M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tr">
        <f>IF('Rekapitulace stavby'!AN16="","",'Rekapitulace stavby'!AN16)</f>
        <v/>
      </c>
      <c r="K20" s="32"/>
      <c r="L20" s="32"/>
      <c r="M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28</v>
      </c>
      <c r="J21" s="25" t="str">
        <f>IF('Rekapitulace stavby'!AN17="","",'Rekapitulace stavby'!AN17)</f>
        <v/>
      </c>
      <c r="K21" s="32"/>
      <c r="L21" s="32"/>
      <c r="M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26</v>
      </c>
      <c r="J23" s="25" t="s">
        <v>1</v>
      </c>
      <c r="K23" s="32"/>
      <c r="L23" s="32"/>
      <c r="M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619</v>
      </c>
      <c r="F24" s="32"/>
      <c r="G24" s="32"/>
      <c r="H24" s="32"/>
      <c r="I24" s="27" t="s">
        <v>28</v>
      </c>
      <c r="J24" s="25" t="s">
        <v>1</v>
      </c>
      <c r="K24" s="32"/>
      <c r="L24" s="32"/>
      <c r="M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32"/>
      <c r="M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5"/>
      <c r="B27" s="96"/>
      <c r="C27" s="95"/>
      <c r="D27" s="95"/>
      <c r="E27" s="235" t="s">
        <v>1</v>
      </c>
      <c r="F27" s="235"/>
      <c r="G27" s="235"/>
      <c r="H27" s="235"/>
      <c r="I27" s="95"/>
      <c r="J27" s="95"/>
      <c r="K27" s="95"/>
      <c r="L27" s="95"/>
      <c r="M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66"/>
      <c r="M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3"/>
      <c r="C30" s="32"/>
      <c r="D30" s="32"/>
      <c r="E30" s="27" t="s">
        <v>102</v>
      </c>
      <c r="F30" s="32"/>
      <c r="G30" s="32"/>
      <c r="H30" s="32"/>
      <c r="I30" s="32"/>
      <c r="J30" s="32"/>
      <c r="K30" s="98">
        <f>I96</f>
        <v>0</v>
      </c>
      <c r="L30" s="32"/>
      <c r="M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3"/>
      <c r="C31" s="32"/>
      <c r="D31" s="32"/>
      <c r="E31" s="27" t="s">
        <v>103</v>
      </c>
      <c r="F31" s="32"/>
      <c r="G31" s="32"/>
      <c r="H31" s="32"/>
      <c r="I31" s="32"/>
      <c r="J31" s="32"/>
      <c r="K31" s="98">
        <f>J96</f>
        <v>0</v>
      </c>
      <c r="L31" s="32"/>
      <c r="M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99" t="s">
        <v>36</v>
      </c>
      <c r="E32" s="32"/>
      <c r="F32" s="32"/>
      <c r="G32" s="32"/>
      <c r="H32" s="32"/>
      <c r="I32" s="32"/>
      <c r="J32" s="32"/>
      <c r="K32" s="71">
        <f>ROUND(K119, 2)</f>
        <v>0</v>
      </c>
      <c r="L32" s="32"/>
      <c r="M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66"/>
      <c r="M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38</v>
      </c>
      <c r="G34" s="32"/>
      <c r="H34" s="32"/>
      <c r="I34" s="36" t="s">
        <v>37</v>
      </c>
      <c r="J34" s="32"/>
      <c r="K34" s="36" t="s">
        <v>39</v>
      </c>
      <c r="L34" s="32"/>
      <c r="M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0" t="s">
        <v>40</v>
      </c>
      <c r="E35" s="27" t="s">
        <v>41</v>
      </c>
      <c r="F35" s="98">
        <f>ROUND((SUM(BE119:BE182)),  2)</f>
        <v>0</v>
      </c>
      <c r="G35" s="32"/>
      <c r="H35" s="32"/>
      <c r="I35" s="101">
        <v>0.21</v>
      </c>
      <c r="J35" s="32"/>
      <c r="K35" s="98">
        <f>ROUND(((SUM(BE119:BE182))*I35),  2)</f>
        <v>0</v>
      </c>
      <c r="L35" s="32"/>
      <c r="M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42</v>
      </c>
      <c r="F36" s="98">
        <f>ROUND((SUM(BF119:BF182)),  2)</f>
        <v>0</v>
      </c>
      <c r="G36" s="32"/>
      <c r="H36" s="32"/>
      <c r="I36" s="101">
        <v>0.15</v>
      </c>
      <c r="J36" s="32"/>
      <c r="K36" s="98">
        <f>ROUND(((SUM(BF119:BF182))*I36),  2)</f>
        <v>0</v>
      </c>
      <c r="L36" s="32"/>
      <c r="M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43</v>
      </c>
      <c r="F37" s="98">
        <f>ROUND((SUM(BG119:BG182)),  2)</f>
        <v>0</v>
      </c>
      <c r="G37" s="32"/>
      <c r="H37" s="32"/>
      <c r="I37" s="101">
        <v>0.21</v>
      </c>
      <c r="J37" s="32"/>
      <c r="K37" s="98">
        <f>0</f>
        <v>0</v>
      </c>
      <c r="L37" s="32"/>
      <c r="M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44</v>
      </c>
      <c r="F38" s="98">
        <f>ROUND((SUM(BH119:BH182)),  2)</f>
        <v>0</v>
      </c>
      <c r="G38" s="32"/>
      <c r="H38" s="32"/>
      <c r="I38" s="101">
        <v>0.15</v>
      </c>
      <c r="J38" s="32"/>
      <c r="K38" s="98">
        <f>0</f>
        <v>0</v>
      </c>
      <c r="L38" s="32"/>
      <c r="M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45</v>
      </c>
      <c r="F39" s="98">
        <f>ROUND((SUM(BI119:BI182)),  2)</f>
        <v>0</v>
      </c>
      <c r="G39" s="32"/>
      <c r="H39" s="32"/>
      <c r="I39" s="101">
        <v>0</v>
      </c>
      <c r="J39" s="32"/>
      <c r="K39" s="98">
        <f>0</f>
        <v>0</v>
      </c>
      <c r="L39" s="32"/>
      <c r="M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2"/>
      <c r="D41" s="103" t="s">
        <v>46</v>
      </c>
      <c r="E41" s="60"/>
      <c r="F41" s="60"/>
      <c r="G41" s="104" t="s">
        <v>47</v>
      </c>
      <c r="H41" s="105" t="s">
        <v>48</v>
      </c>
      <c r="I41" s="60"/>
      <c r="J41" s="60"/>
      <c r="K41" s="106">
        <f>SUM(K32:K39)</f>
        <v>0</v>
      </c>
      <c r="L41" s="107"/>
      <c r="M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4"/>
      <c r="M50" s="42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 ht="12.75">
      <c r="A61" s="32"/>
      <c r="B61" s="33"/>
      <c r="C61" s="32"/>
      <c r="D61" s="45" t="s">
        <v>51</v>
      </c>
      <c r="E61" s="35"/>
      <c r="F61" s="108" t="s">
        <v>52</v>
      </c>
      <c r="G61" s="45" t="s">
        <v>51</v>
      </c>
      <c r="H61" s="35"/>
      <c r="I61" s="35"/>
      <c r="J61" s="109" t="s">
        <v>52</v>
      </c>
      <c r="K61" s="35"/>
      <c r="L61" s="35"/>
      <c r="M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6"/>
      <c r="M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 ht="12.75">
      <c r="A76" s="32"/>
      <c r="B76" s="33"/>
      <c r="C76" s="32"/>
      <c r="D76" s="45" t="s">
        <v>51</v>
      </c>
      <c r="E76" s="35"/>
      <c r="F76" s="108" t="s">
        <v>52</v>
      </c>
      <c r="G76" s="45" t="s">
        <v>51</v>
      </c>
      <c r="H76" s="35"/>
      <c r="I76" s="35"/>
      <c r="J76" s="109" t="s">
        <v>52</v>
      </c>
      <c r="K76" s="35"/>
      <c r="L76" s="35"/>
      <c r="M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104</v>
      </c>
      <c r="D82" s="32"/>
      <c r="E82" s="32"/>
      <c r="F82" s="32"/>
      <c r="G82" s="32"/>
      <c r="H82" s="32"/>
      <c r="I82" s="32"/>
      <c r="J82" s="32"/>
      <c r="K82" s="32"/>
      <c r="L82" s="32"/>
      <c r="M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7" t="str">
        <f>E7</f>
        <v>ZUŠ-učebna v podkroví-změna užívání</v>
      </c>
      <c r="F85" s="248"/>
      <c r="G85" s="248"/>
      <c r="H85" s="248"/>
      <c r="I85" s="32"/>
      <c r="J85" s="32"/>
      <c r="K85" s="32"/>
      <c r="L85" s="32"/>
      <c r="M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100</v>
      </c>
      <c r="D86" s="32"/>
      <c r="E86" s="32"/>
      <c r="F86" s="32"/>
      <c r="G86" s="32"/>
      <c r="H86" s="32"/>
      <c r="I86" s="32"/>
      <c r="J86" s="32"/>
      <c r="K86" s="32"/>
      <c r="L86" s="32"/>
      <c r="M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8" t="str">
        <f>E9</f>
        <v>4 - ZUŠ nouzové osvětlení</v>
      </c>
      <c r="F87" s="249"/>
      <c r="G87" s="249"/>
      <c r="H87" s="249"/>
      <c r="I87" s="32"/>
      <c r="J87" s="32"/>
      <c r="K87" s="32"/>
      <c r="L87" s="32"/>
      <c r="M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nám. A.Jiráska č.p.3, Lanškroun</v>
      </c>
      <c r="G89" s="32"/>
      <c r="H89" s="32"/>
      <c r="I89" s="27" t="s">
        <v>23</v>
      </c>
      <c r="J89" s="55" t="str">
        <f>IF(J12="","",J12)</f>
        <v>28. 3. 2022</v>
      </c>
      <c r="K89" s="32"/>
      <c r="L89" s="32"/>
      <c r="M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25</v>
      </c>
      <c r="D91" s="32"/>
      <c r="E91" s="32"/>
      <c r="F91" s="25" t="str">
        <f>E15</f>
        <v xml:space="preserve"> Město Lanškroun</v>
      </c>
      <c r="G91" s="32"/>
      <c r="H91" s="32"/>
      <c r="I91" s="27" t="s">
        <v>31</v>
      </c>
      <c r="J91" s="30" t="str">
        <f>E21</f>
        <v xml:space="preserve"> </v>
      </c>
      <c r="K91" s="32"/>
      <c r="L91" s="32"/>
      <c r="M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>Petr Kovář</v>
      </c>
      <c r="K92" s="32"/>
      <c r="L92" s="32"/>
      <c r="M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0" t="s">
        <v>105</v>
      </c>
      <c r="D94" s="102"/>
      <c r="E94" s="102"/>
      <c r="F94" s="102"/>
      <c r="G94" s="102"/>
      <c r="H94" s="102"/>
      <c r="I94" s="111" t="s">
        <v>106</v>
      </c>
      <c r="J94" s="111" t="s">
        <v>107</v>
      </c>
      <c r="K94" s="111" t="s">
        <v>108</v>
      </c>
      <c r="L94" s="102"/>
      <c r="M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2" t="s">
        <v>109</v>
      </c>
      <c r="D96" s="32"/>
      <c r="E96" s="32"/>
      <c r="F96" s="32"/>
      <c r="G96" s="32"/>
      <c r="H96" s="32"/>
      <c r="I96" s="71">
        <f t="shared" ref="I96:J98" si="0">Q119</f>
        <v>0</v>
      </c>
      <c r="J96" s="71">
        <f t="shared" si="0"/>
        <v>0</v>
      </c>
      <c r="K96" s="71">
        <f>K119</f>
        <v>0</v>
      </c>
      <c r="L96" s="32"/>
      <c r="M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110</v>
      </c>
    </row>
    <row r="97" spans="1:31" s="9" customFormat="1" ht="24.95" customHeight="1">
      <c r="B97" s="113"/>
      <c r="D97" s="114" t="s">
        <v>118</v>
      </c>
      <c r="E97" s="115"/>
      <c r="F97" s="115"/>
      <c r="G97" s="115"/>
      <c r="H97" s="115"/>
      <c r="I97" s="116">
        <f t="shared" si="0"/>
        <v>0</v>
      </c>
      <c r="J97" s="116">
        <f t="shared" si="0"/>
        <v>0</v>
      </c>
      <c r="K97" s="116">
        <f>K120</f>
        <v>0</v>
      </c>
      <c r="M97" s="113"/>
    </row>
    <row r="98" spans="1:31" s="10" customFormat="1" ht="19.899999999999999" customHeight="1">
      <c r="B98" s="117"/>
      <c r="D98" s="118" t="s">
        <v>716</v>
      </c>
      <c r="E98" s="119"/>
      <c r="F98" s="119"/>
      <c r="G98" s="119"/>
      <c r="H98" s="119"/>
      <c r="I98" s="120">
        <f t="shared" si="0"/>
        <v>0</v>
      </c>
      <c r="J98" s="120">
        <f t="shared" si="0"/>
        <v>0</v>
      </c>
      <c r="K98" s="120">
        <f>K121</f>
        <v>0</v>
      </c>
      <c r="M98" s="117"/>
    </row>
    <row r="99" spans="1:31" s="9" customFormat="1" ht="24.95" customHeight="1">
      <c r="B99" s="113"/>
      <c r="D99" s="114" t="s">
        <v>717</v>
      </c>
      <c r="E99" s="115"/>
      <c r="F99" s="115"/>
      <c r="G99" s="115"/>
      <c r="H99" s="115"/>
      <c r="I99" s="116">
        <f>Q153</f>
        <v>0</v>
      </c>
      <c r="J99" s="116">
        <f>R153</f>
        <v>0</v>
      </c>
      <c r="K99" s="116">
        <f>K153</f>
        <v>0</v>
      </c>
      <c r="M99" s="113"/>
    </row>
    <row r="100" spans="1:31" s="2" customFormat="1" ht="21.75" customHeight="1">
      <c r="A100" s="32"/>
      <c r="B100" s="33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1" t="s">
        <v>125</v>
      </c>
      <c r="D106" s="32"/>
      <c r="E106" s="32"/>
      <c r="F106" s="32"/>
      <c r="G106" s="32"/>
      <c r="H106" s="32"/>
      <c r="I106" s="32"/>
      <c r="J106" s="32"/>
      <c r="K106" s="32"/>
      <c r="L106" s="32"/>
      <c r="M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17</v>
      </c>
      <c r="D108" s="32"/>
      <c r="E108" s="32"/>
      <c r="F108" s="32"/>
      <c r="G108" s="32"/>
      <c r="H108" s="32"/>
      <c r="I108" s="32"/>
      <c r="J108" s="32"/>
      <c r="K108" s="32"/>
      <c r="L108" s="32"/>
      <c r="M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2"/>
      <c r="D109" s="32"/>
      <c r="E109" s="247" t="str">
        <f>E7</f>
        <v>ZUŠ-učebna v podkroví-změna užívání</v>
      </c>
      <c r="F109" s="248"/>
      <c r="G109" s="248"/>
      <c r="H109" s="248"/>
      <c r="I109" s="32"/>
      <c r="J109" s="32"/>
      <c r="K109" s="32"/>
      <c r="L109" s="32"/>
      <c r="M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100</v>
      </c>
      <c r="D110" s="32"/>
      <c r="E110" s="32"/>
      <c r="F110" s="32"/>
      <c r="G110" s="32"/>
      <c r="H110" s="32"/>
      <c r="I110" s="32"/>
      <c r="J110" s="32"/>
      <c r="K110" s="32"/>
      <c r="L110" s="32"/>
      <c r="M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2"/>
      <c r="D111" s="32"/>
      <c r="E111" s="208" t="str">
        <f>E9</f>
        <v>4 - ZUŠ nouzové osvětlení</v>
      </c>
      <c r="F111" s="249"/>
      <c r="G111" s="249"/>
      <c r="H111" s="249"/>
      <c r="I111" s="32"/>
      <c r="J111" s="32"/>
      <c r="K111" s="32"/>
      <c r="L111" s="32"/>
      <c r="M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21</v>
      </c>
      <c r="D113" s="32"/>
      <c r="E113" s="32"/>
      <c r="F113" s="25" t="str">
        <f>F12</f>
        <v>nám. A.Jiráska č.p.3, Lanškroun</v>
      </c>
      <c r="G113" s="32"/>
      <c r="H113" s="32"/>
      <c r="I113" s="27" t="s">
        <v>23</v>
      </c>
      <c r="J113" s="55" t="str">
        <f>IF(J12="","",J12)</f>
        <v>28. 3. 2022</v>
      </c>
      <c r="K113" s="32"/>
      <c r="L113" s="32"/>
      <c r="M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7" t="s">
        <v>25</v>
      </c>
      <c r="D115" s="32"/>
      <c r="E115" s="32"/>
      <c r="F115" s="25" t="str">
        <f>E15</f>
        <v xml:space="preserve"> Město Lanškroun</v>
      </c>
      <c r="G115" s="32"/>
      <c r="H115" s="32"/>
      <c r="I115" s="27" t="s">
        <v>31</v>
      </c>
      <c r="J115" s="30" t="str">
        <f>E21</f>
        <v xml:space="preserve"> </v>
      </c>
      <c r="K115" s="32"/>
      <c r="L115" s="32"/>
      <c r="M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29</v>
      </c>
      <c r="D116" s="32"/>
      <c r="E116" s="32"/>
      <c r="F116" s="25" t="str">
        <f>IF(E18="","",E18)</f>
        <v>Vyplň údaj</v>
      </c>
      <c r="G116" s="32"/>
      <c r="H116" s="32"/>
      <c r="I116" s="27" t="s">
        <v>33</v>
      </c>
      <c r="J116" s="30" t="str">
        <f>E24</f>
        <v>Petr Kovář</v>
      </c>
      <c r="K116" s="32"/>
      <c r="L116" s="32"/>
      <c r="M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21"/>
      <c r="B118" s="122"/>
      <c r="C118" s="123" t="s">
        <v>126</v>
      </c>
      <c r="D118" s="124" t="s">
        <v>61</v>
      </c>
      <c r="E118" s="124" t="s">
        <v>57</v>
      </c>
      <c r="F118" s="124" t="s">
        <v>58</v>
      </c>
      <c r="G118" s="124" t="s">
        <v>127</v>
      </c>
      <c r="H118" s="124" t="s">
        <v>128</v>
      </c>
      <c r="I118" s="124" t="s">
        <v>129</v>
      </c>
      <c r="J118" s="124" t="s">
        <v>130</v>
      </c>
      <c r="K118" s="124" t="s">
        <v>108</v>
      </c>
      <c r="L118" s="125" t="s">
        <v>131</v>
      </c>
      <c r="M118" s="126"/>
      <c r="N118" s="62" t="s">
        <v>1</v>
      </c>
      <c r="O118" s="63" t="s">
        <v>40</v>
      </c>
      <c r="P118" s="63" t="s">
        <v>132</v>
      </c>
      <c r="Q118" s="63" t="s">
        <v>133</v>
      </c>
      <c r="R118" s="63" t="s">
        <v>134</v>
      </c>
      <c r="S118" s="63" t="s">
        <v>135</v>
      </c>
      <c r="T118" s="63" t="s">
        <v>136</v>
      </c>
      <c r="U118" s="63" t="s">
        <v>137</v>
      </c>
      <c r="V118" s="63" t="s">
        <v>138</v>
      </c>
      <c r="W118" s="63" t="s">
        <v>139</v>
      </c>
      <c r="X118" s="64" t="s">
        <v>140</v>
      </c>
      <c r="Y118" s="121"/>
      <c r="Z118" s="121"/>
      <c r="AA118" s="121"/>
      <c r="AB118" s="121"/>
      <c r="AC118" s="121"/>
      <c r="AD118" s="121"/>
      <c r="AE118" s="121"/>
    </row>
    <row r="119" spans="1:65" s="2" customFormat="1" ht="22.9" customHeight="1">
      <c r="A119" s="32"/>
      <c r="B119" s="33"/>
      <c r="C119" s="69" t="s">
        <v>141</v>
      </c>
      <c r="D119" s="32"/>
      <c r="E119" s="32"/>
      <c r="F119" s="32"/>
      <c r="G119" s="32"/>
      <c r="H119" s="32"/>
      <c r="I119" s="32"/>
      <c r="J119" s="32"/>
      <c r="K119" s="127">
        <f>BK119</f>
        <v>0</v>
      </c>
      <c r="L119" s="32"/>
      <c r="M119" s="33"/>
      <c r="N119" s="65"/>
      <c r="O119" s="56"/>
      <c r="P119" s="66"/>
      <c r="Q119" s="128">
        <f>Q120+Q153</f>
        <v>0</v>
      </c>
      <c r="R119" s="128">
        <f>R120+R153</f>
        <v>0</v>
      </c>
      <c r="S119" s="66"/>
      <c r="T119" s="129">
        <f>T120+T153</f>
        <v>0</v>
      </c>
      <c r="U119" s="66"/>
      <c r="V119" s="129">
        <f>V120+V153</f>
        <v>6.6670000000000007E-2</v>
      </c>
      <c r="W119" s="66"/>
      <c r="X119" s="130">
        <f>X120+X153</f>
        <v>0.19305</v>
      </c>
      <c r="Y119" s="32"/>
      <c r="Z119" s="32"/>
      <c r="AA119" s="32"/>
      <c r="AB119" s="32"/>
      <c r="AC119" s="32"/>
      <c r="AD119" s="32"/>
      <c r="AE119" s="32"/>
      <c r="AT119" s="17" t="s">
        <v>77</v>
      </c>
      <c r="AU119" s="17" t="s">
        <v>110</v>
      </c>
      <c r="BK119" s="131">
        <f>BK120+BK153</f>
        <v>0</v>
      </c>
    </row>
    <row r="120" spans="1:65" s="12" customFormat="1" ht="25.9" customHeight="1">
      <c r="B120" s="132"/>
      <c r="D120" s="133" t="s">
        <v>77</v>
      </c>
      <c r="E120" s="134" t="s">
        <v>310</v>
      </c>
      <c r="F120" s="134" t="s">
        <v>311</v>
      </c>
      <c r="I120" s="135"/>
      <c r="J120" s="135"/>
      <c r="K120" s="136">
        <f>BK120</f>
        <v>0</v>
      </c>
      <c r="M120" s="132"/>
      <c r="N120" s="137"/>
      <c r="O120" s="138"/>
      <c r="P120" s="138"/>
      <c r="Q120" s="139">
        <f>Q121</f>
        <v>0</v>
      </c>
      <c r="R120" s="139">
        <f>R121</f>
        <v>0</v>
      </c>
      <c r="S120" s="138"/>
      <c r="T120" s="140">
        <f>T121</f>
        <v>0</v>
      </c>
      <c r="U120" s="138"/>
      <c r="V120" s="140">
        <f>V121</f>
        <v>6.4750000000000002E-2</v>
      </c>
      <c r="W120" s="138"/>
      <c r="X120" s="141">
        <f>X121</f>
        <v>0</v>
      </c>
      <c r="AR120" s="133" t="s">
        <v>87</v>
      </c>
      <c r="AT120" s="142" t="s">
        <v>77</v>
      </c>
      <c r="AU120" s="142" t="s">
        <v>78</v>
      </c>
      <c r="AY120" s="133" t="s">
        <v>144</v>
      </c>
      <c r="BK120" s="143">
        <f>BK121</f>
        <v>0</v>
      </c>
    </row>
    <row r="121" spans="1:65" s="12" customFormat="1" ht="22.9" customHeight="1">
      <c r="B121" s="132"/>
      <c r="D121" s="133" t="s">
        <v>77</v>
      </c>
      <c r="E121" s="144" t="s">
        <v>649</v>
      </c>
      <c r="F121" s="144" t="s">
        <v>718</v>
      </c>
      <c r="I121" s="135"/>
      <c r="J121" s="135"/>
      <c r="K121" s="145">
        <f>BK121</f>
        <v>0</v>
      </c>
      <c r="M121" s="132"/>
      <c r="N121" s="137"/>
      <c r="O121" s="138"/>
      <c r="P121" s="138"/>
      <c r="Q121" s="139">
        <f>SUM(Q122:Q152)</f>
        <v>0</v>
      </c>
      <c r="R121" s="139">
        <f>SUM(R122:R152)</f>
        <v>0</v>
      </c>
      <c r="S121" s="138"/>
      <c r="T121" s="140">
        <f>SUM(T122:T152)</f>
        <v>0</v>
      </c>
      <c r="U121" s="138"/>
      <c r="V121" s="140">
        <f>SUM(V122:V152)</f>
        <v>6.4750000000000002E-2</v>
      </c>
      <c r="W121" s="138"/>
      <c r="X121" s="141">
        <f>SUM(X122:X152)</f>
        <v>0</v>
      </c>
      <c r="AR121" s="133" t="s">
        <v>87</v>
      </c>
      <c r="AT121" s="142" t="s">
        <v>77</v>
      </c>
      <c r="AU121" s="142" t="s">
        <v>83</v>
      </c>
      <c r="AY121" s="133" t="s">
        <v>144</v>
      </c>
      <c r="BK121" s="143">
        <f>SUM(BK122:BK152)</f>
        <v>0</v>
      </c>
    </row>
    <row r="122" spans="1:65" s="2" customFormat="1" ht="24.2" customHeight="1">
      <c r="A122" s="32"/>
      <c r="B122" s="146"/>
      <c r="C122" s="182" t="s">
        <v>83</v>
      </c>
      <c r="D122" s="182" t="s">
        <v>206</v>
      </c>
      <c r="E122" s="183" t="s">
        <v>719</v>
      </c>
      <c r="F122" s="184" t="s">
        <v>720</v>
      </c>
      <c r="G122" s="185" t="s">
        <v>721</v>
      </c>
      <c r="H122" s="186">
        <v>0.1</v>
      </c>
      <c r="I122" s="187"/>
      <c r="J122" s="188"/>
      <c r="K122" s="189">
        <f>ROUND(P122*H122,2)</f>
        <v>0</v>
      </c>
      <c r="L122" s="184" t="s">
        <v>150</v>
      </c>
      <c r="M122" s="190"/>
      <c r="N122" s="191" t="s">
        <v>1</v>
      </c>
      <c r="O122" s="155" t="s">
        <v>41</v>
      </c>
      <c r="P122" s="156">
        <f>I122+J122</f>
        <v>0</v>
      </c>
      <c r="Q122" s="156">
        <f>ROUND(I122*H122,2)</f>
        <v>0</v>
      </c>
      <c r="R122" s="156">
        <f>ROUND(J122*H122,2)</f>
        <v>0</v>
      </c>
      <c r="S122" s="58"/>
      <c r="T122" s="157">
        <f>S122*H122</f>
        <v>0</v>
      </c>
      <c r="U122" s="157">
        <v>0.12</v>
      </c>
      <c r="V122" s="157">
        <f>U122*H122</f>
        <v>1.2E-2</v>
      </c>
      <c r="W122" s="157">
        <v>0</v>
      </c>
      <c r="X122" s="158">
        <f>W122*H122</f>
        <v>0</v>
      </c>
      <c r="Y122" s="32"/>
      <c r="Z122" s="32"/>
      <c r="AA122" s="32"/>
      <c r="AB122" s="32"/>
      <c r="AC122" s="32"/>
      <c r="AD122" s="32"/>
      <c r="AE122" s="32"/>
      <c r="AR122" s="159" t="s">
        <v>323</v>
      </c>
      <c r="AT122" s="159" t="s">
        <v>206</v>
      </c>
      <c r="AU122" s="159" t="s">
        <v>87</v>
      </c>
      <c r="AY122" s="17" t="s">
        <v>144</v>
      </c>
      <c r="BE122" s="160">
        <f>IF(O122="základní",K122,0)</f>
        <v>0</v>
      </c>
      <c r="BF122" s="160">
        <f>IF(O122="snížená",K122,0)</f>
        <v>0</v>
      </c>
      <c r="BG122" s="160">
        <f>IF(O122="zákl. přenesená",K122,0)</f>
        <v>0</v>
      </c>
      <c r="BH122" s="160">
        <f>IF(O122="sníž. přenesená",K122,0)</f>
        <v>0</v>
      </c>
      <c r="BI122" s="160">
        <f>IF(O122="nulová",K122,0)</f>
        <v>0</v>
      </c>
      <c r="BJ122" s="17" t="s">
        <v>83</v>
      </c>
      <c r="BK122" s="160">
        <f>ROUND(P122*H122,2)</f>
        <v>0</v>
      </c>
      <c r="BL122" s="17" t="s">
        <v>234</v>
      </c>
      <c r="BM122" s="159" t="s">
        <v>722</v>
      </c>
    </row>
    <row r="123" spans="1:65" s="2" customFormat="1" ht="11.25">
      <c r="A123" s="32"/>
      <c r="B123" s="33"/>
      <c r="C123" s="32"/>
      <c r="D123" s="161" t="s">
        <v>152</v>
      </c>
      <c r="E123" s="32"/>
      <c r="F123" s="162" t="s">
        <v>720</v>
      </c>
      <c r="G123" s="32"/>
      <c r="H123" s="32"/>
      <c r="I123" s="163"/>
      <c r="J123" s="163"/>
      <c r="K123" s="32"/>
      <c r="L123" s="32"/>
      <c r="M123" s="33"/>
      <c r="N123" s="164"/>
      <c r="O123" s="165"/>
      <c r="P123" s="58"/>
      <c r="Q123" s="58"/>
      <c r="R123" s="58"/>
      <c r="S123" s="58"/>
      <c r="T123" s="58"/>
      <c r="U123" s="58"/>
      <c r="V123" s="58"/>
      <c r="W123" s="58"/>
      <c r="X123" s="59"/>
      <c r="Y123" s="32"/>
      <c r="Z123" s="32"/>
      <c r="AA123" s="32"/>
      <c r="AB123" s="32"/>
      <c r="AC123" s="32"/>
      <c r="AD123" s="32"/>
      <c r="AE123" s="32"/>
      <c r="AT123" s="17" t="s">
        <v>152</v>
      </c>
      <c r="AU123" s="17" t="s">
        <v>87</v>
      </c>
    </row>
    <row r="124" spans="1:65" s="2" customFormat="1" ht="49.15" customHeight="1">
      <c r="A124" s="32"/>
      <c r="B124" s="146"/>
      <c r="C124" s="182" t="s">
        <v>87</v>
      </c>
      <c r="D124" s="182" t="s">
        <v>206</v>
      </c>
      <c r="E124" s="183" t="s">
        <v>723</v>
      </c>
      <c r="F124" s="184" t="s">
        <v>724</v>
      </c>
      <c r="G124" s="185" t="s">
        <v>725</v>
      </c>
      <c r="H124" s="186">
        <v>15</v>
      </c>
      <c r="I124" s="187"/>
      <c r="J124" s="188"/>
      <c r="K124" s="189">
        <f>ROUND(P124*H124,2)</f>
        <v>0</v>
      </c>
      <c r="L124" s="184" t="s">
        <v>726</v>
      </c>
      <c r="M124" s="190"/>
      <c r="N124" s="191" t="s">
        <v>1</v>
      </c>
      <c r="O124" s="155" t="s">
        <v>41</v>
      </c>
      <c r="P124" s="156">
        <f>I124+J124</f>
        <v>0</v>
      </c>
      <c r="Q124" s="156">
        <f>ROUND(I124*H124,2)</f>
        <v>0</v>
      </c>
      <c r="R124" s="156">
        <f>ROUND(J124*H124,2)</f>
        <v>0</v>
      </c>
      <c r="S124" s="58"/>
      <c r="T124" s="157">
        <f>S124*H124</f>
        <v>0</v>
      </c>
      <c r="U124" s="157">
        <v>0</v>
      </c>
      <c r="V124" s="157">
        <f>U124*H124</f>
        <v>0</v>
      </c>
      <c r="W124" s="157">
        <v>0</v>
      </c>
      <c r="X124" s="158">
        <f>W124*H124</f>
        <v>0</v>
      </c>
      <c r="Y124" s="32"/>
      <c r="Z124" s="32"/>
      <c r="AA124" s="32"/>
      <c r="AB124" s="32"/>
      <c r="AC124" s="32"/>
      <c r="AD124" s="32"/>
      <c r="AE124" s="32"/>
      <c r="AR124" s="159" t="s">
        <v>323</v>
      </c>
      <c r="AT124" s="159" t="s">
        <v>206</v>
      </c>
      <c r="AU124" s="159" t="s">
        <v>87</v>
      </c>
      <c r="AY124" s="17" t="s">
        <v>144</v>
      </c>
      <c r="BE124" s="160">
        <f>IF(O124="základní",K124,0)</f>
        <v>0</v>
      </c>
      <c r="BF124" s="160">
        <f>IF(O124="snížená",K124,0)</f>
        <v>0</v>
      </c>
      <c r="BG124" s="160">
        <f>IF(O124="zákl. přenesená",K124,0)</f>
        <v>0</v>
      </c>
      <c r="BH124" s="160">
        <f>IF(O124="sníž. přenesená",K124,0)</f>
        <v>0</v>
      </c>
      <c r="BI124" s="160">
        <f>IF(O124="nulová",K124,0)</f>
        <v>0</v>
      </c>
      <c r="BJ124" s="17" t="s">
        <v>83</v>
      </c>
      <c r="BK124" s="160">
        <f>ROUND(P124*H124,2)</f>
        <v>0</v>
      </c>
      <c r="BL124" s="17" t="s">
        <v>234</v>
      </c>
      <c r="BM124" s="159" t="s">
        <v>727</v>
      </c>
    </row>
    <row r="125" spans="1:65" s="2" customFormat="1" ht="11.25">
      <c r="A125" s="32"/>
      <c r="B125" s="33"/>
      <c r="C125" s="32"/>
      <c r="D125" s="161" t="s">
        <v>152</v>
      </c>
      <c r="E125" s="32"/>
      <c r="F125" s="162" t="s">
        <v>728</v>
      </c>
      <c r="G125" s="32"/>
      <c r="H125" s="32"/>
      <c r="I125" s="163"/>
      <c r="J125" s="163"/>
      <c r="K125" s="32"/>
      <c r="L125" s="32"/>
      <c r="M125" s="33"/>
      <c r="N125" s="164"/>
      <c r="O125" s="165"/>
      <c r="P125" s="58"/>
      <c r="Q125" s="58"/>
      <c r="R125" s="58"/>
      <c r="S125" s="58"/>
      <c r="T125" s="58"/>
      <c r="U125" s="58"/>
      <c r="V125" s="58"/>
      <c r="W125" s="58"/>
      <c r="X125" s="59"/>
      <c r="Y125" s="32"/>
      <c r="Z125" s="32"/>
      <c r="AA125" s="32"/>
      <c r="AB125" s="32"/>
      <c r="AC125" s="32"/>
      <c r="AD125" s="32"/>
      <c r="AE125" s="32"/>
      <c r="AT125" s="17" t="s">
        <v>152</v>
      </c>
      <c r="AU125" s="17" t="s">
        <v>87</v>
      </c>
    </row>
    <row r="126" spans="1:65" s="2" customFormat="1" ht="19.5">
      <c r="A126" s="32"/>
      <c r="B126" s="33"/>
      <c r="C126" s="32"/>
      <c r="D126" s="161" t="s">
        <v>709</v>
      </c>
      <c r="E126" s="32"/>
      <c r="F126" s="202" t="s">
        <v>729</v>
      </c>
      <c r="G126" s="32"/>
      <c r="H126" s="32"/>
      <c r="I126" s="163"/>
      <c r="J126" s="163"/>
      <c r="K126" s="32"/>
      <c r="L126" s="32"/>
      <c r="M126" s="33"/>
      <c r="N126" s="164"/>
      <c r="O126" s="165"/>
      <c r="P126" s="58"/>
      <c r="Q126" s="58"/>
      <c r="R126" s="58"/>
      <c r="S126" s="58"/>
      <c r="T126" s="58"/>
      <c r="U126" s="58"/>
      <c r="V126" s="58"/>
      <c r="W126" s="58"/>
      <c r="X126" s="59"/>
      <c r="Y126" s="32"/>
      <c r="Z126" s="32"/>
      <c r="AA126" s="32"/>
      <c r="AB126" s="32"/>
      <c r="AC126" s="32"/>
      <c r="AD126" s="32"/>
      <c r="AE126" s="32"/>
      <c r="AT126" s="17" t="s">
        <v>709</v>
      </c>
      <c r="AU126" s="17" t="s">
        <v>87</v>
      </c>
    </row>
    <row r="127" spans="1:65" s="2" customFormat="1" ht="49.15" customHeight="1">
      <c r="A127" s="32"/>
      <c r="B127" s="146"/>
      <c r="C127" s="182" t="s">
        <v>90</v>
      </c>
      <c r="D127" s="182" t="s">
        <v>206</v>
      </c>
      <c r="E127" s="183" t="s">
        <v>730</v>
      </c>
      <c r="F127" s="184" t="s">
        <v>731</v>
      </c>
      <c r="G127" s="185" t="s">
        <v>725</v>
      </c>
      <c r="H127" s="186">
        <v>2</v>
      </c>
      <c r="I127" s="187"/>
      <c r="J127" s="188"/>
      <c r="K127" s="189">
        <f>ROUND(P127*H127,2)</f>
        <v>0</v>
      </c>
      <c r="L127" s="184" t="s">
        <v>726</v>
      </c>
      <c r="M127" s="190"/>
      <c r="N127" s="191" t="s">
        <v>1</v>
      </c>
      <c r="O127" s="155" t="s">
        <v>41</v>
      </c>
      <c r="P127" s="156">
        <f>I127+J127</f>
        <v>0</v>
      </c>
      <c r="Q127" s="156">
        <f>ROUND(I127*H127,2)</f>
        <v>0</v>
      </c>
      <c r="R127" s="156">
        <f>ROUND(J127*H127,2)</f>
        <v>0</v>
      </c>
      <c r="S127" s="58"/>
      <c r="T127" s="157">
        <f>S127*H127</f>
        <v>0</v>
      </c>
      <c r="U127" s="157">
        <v>0</v>
      </c>
      <c r="V127" s="157">
        <f>U127*H127</f>
        <v>0</v>
      </c>
      <c r="W127" s="157">
        <v>0</v>
      </c>
      <c r="X127" s="158">
        <f>W127*H127</f>
        <v>0</v>
      </c>
      <c r="Y127" s="32"/>
      <c r="Z127" s="32"/>
      <c r="AA127" s="32"/>
      <c r="AB127" s="32"/>
      <c r="AC127" s="32"/>
      <c r="AD127" s="32"/>
      <c r="AE127" s="32"/>
      <c r="AR127" s="159" t="s">
        <v>323</v>
      </c>
      <c r="AT127" s="159" t="s">
        <v>206</v>
      </c>
      <c r="AU127" s="159" t="s">
        <v>87</v>
      </c>
      <c r="AY127" s="17" t="s">
        <v>144</v>
      </c>
      <c r="BE127" s="160">
        <f>IF(O127="základní",K127,0)</f>
        <v>0</v>
      </c>
      <c r="BF127" s="160">
        <f>IF(O127="snížená",K127,0)</f>
        <v>0</v>
      </c>
      <c r="BG127" s="160">
        <f>IF(O127="zákl. přenesená",K127,0)</f>
        <v>0</v>
      </c>
      <c r="BH127" s="160">
        <f>IF(O127="sníž. přenesená",K127,0)</f>
        <v>0</v>
      </c>
      <c r="BI127" s="160">
        <f>IF(O127="nulová",K127,0)</f>
        <v>0</v>
      </c>
      <c r="BJ127" s="17" t="s">
        <v>83</v>
      </c>
      <c r="BK127" s="160">
        <f>ROUND(P127*H127,2)</f>
        <v>0</v>
      </c>
      <c r="BL127" s="17" t="s">
        <v>234</v>
      </c>
      <c r="BM127" s="159" t="s">
        <v>732</v>
      </c>
    </row>
    <row r="128" spans="1:65" s="2" customFormat="1" ht="11.25">
      <c r="A128" s="32"/>
      <c r="B128" s="33"/>
      <c r="C128" s="32"/>
      <c r="D128" s="161" t="s">
        <v>152</v>
      </c>
      <c r="E128" s="32"/>
      <c r="F128" s="162" t="s">
        <v>728</v>
      </c>
      <c r="G128" s="32"/>
      <c r="H128" s="32"/>
      <c r="I128" s="163"/>
      <c r="J128" s="163"/>
      <c r="K128" s="32"/>
      <c r="L128" s="32"/>
      <c r="M128" s="33"/>
      <c r="N128" s="164"/>
      <c r="O128" s="165"/>
      <c r="P128" s="58"/>
      <c r="Q128" s="58"/>
      <c r="R128" s="58"/>
      <c r="S128" s="58"/>
      <c r="T128" s="58"/>
      <c r="U128" s="58"/>
      <c r="V128" s="58"/>
      <c r="W128" s="58"/>
      <c r="X128" s="59"/>
      <c r="Y128" s="32"/>
      <c r="Z128" s="32"/>
      <c r="AA128" s="32"/>
      <c r="AB128" s="32"/>
      <c r="AC128" s="32"/>
      <c r="AD128" s="32"/>
      <c r="AE128" s="32"/>
      <c r="AT128" s="17" t="s">
        <v>152</v>
      </c>
      <c r="AU128" s="17" t="s">
        <v>87</v>
      </c>
    </row>
    <row r="129" spans="1:65" s="2" customFormat="1" ht="19.5">
      <c r="A129" s="32"/>
      <c r="B129" s="33"/>
      <c r="C129" s="32"/>
      <c r="D129" s="161" t="s">
        <v>709</v>
      </c>
      <c r="E129" s="32"/>
      <c r="F129" s="202" t="s">
        <v>729</v>
      </c>
      <c r="G129" s="32"/>
      <c r="H129" s="32"/>
      <c r="I129" s="163"/>
      <c r="J129" s="163"/>
      <c r="K129" s="32"/>
      <c r="L129" s="32"/>
      <c r="M129" s="33"/>
      <c r="N129" s="164"/>
      <c r="O129" s="165"/>
      <c r="P129" s="58"/>
      <c r="Q129" s="58"/>
      <c r="R129" s="58"/>
      <c r="S129" s="58"/>
      <c r="T129" s="58"/>
      <c r="U129" s="58"/>
      <c r="V129" s="58"/>
      <c r="W129" s="58"/>
      <c r="X129" s="59"/>
      <c r="Y129" s="32"/>
      <c r="Z129" s="32"/>
      <c r="AA129" s="32"/>
      <c r="AB129" s="32"/>
      <c r="AC129" s="32"/>
      <c r="AD129" s="32"/>
      <c r="AE129" s="32"/>
      <c r="AT129" s="17" t="s">
        <v>709</v>
      </c>
      <c r="AU129" s="17" t="s">
        <v>87</v>
      </c>
    </row>
    <row r="130" spans="1:65" s="2" customFormat="1" ht="24.2" customHeight="1">
      <c r="A130" s="32"/>
      <c r="B130" s="146"/>
      <c r="C130" s="182" t="s">
        <v>93</v>
      </c>
      <c r="D130" s="182" t="s">
        <v>206</v>
      </c>
      <c r="E130" s="183" t="s">
        <v>733</v>
      </c>
      <c r="F130" s="184" t="s">
        <v>734</v>
      </c>
      <c r="G130" s="185" t="s">
        <v>149</v>
      </c>
      <c r="H130" s="186">
        <v>0.04</v>
      </c>
      <c r="I130" s="187"/>
      <c r="J130" s="188"/>
      <c r="K130" s="189">
        <f>ROUND(P130*H130,2)</f>
        <v>0</v>
      </c>
      <c r="L130" s="184" t="s">
        <v>150</v>
      </c>
      <c r="M130" s="190"/>
      <c r="N130" s="191" t="s">
        <v>1</v>
      </c>
      <c r="O130" s="155" t="s">
        <v>41</v>
      </c>
      <c r="P130" s="156">
        <f>I130+J130</f>
        <v>0</v>
      </c>
      <c r="Q130" s="156">
        <f>ROUND(I130*H130,2)</f>
        <v>0</v>
      </c>
      <c r="R130" s="156">
        <f>ROUND(J130*H130,2)</f>
        <v>0</v>
      </c>
      <c r="S130" s="58"/>
      <c r="T130" s="157">
        <f>S130*H130</f>
        <v>0</v>
      </c>
      <c r="U130" s="157">
        <v>1</v>
      </c>
      <c r="V130" s="157">
        <f>U130*H130</f>
        <v>0.04</v>
      </c>
      <c r="W130" s="157">
        <v>0</v>
      </c>
      <c r="X130" s="158">
        <f>W130*H130</f>
        <v>0</v>
      </c>
      <c r="Y130" s="32"/>
      <c r="Z130" s="32"/>
      <c r="AA130" s="32"/>
      <c r="AB130" s="32"/>
      <c r="AC130" s="32"/>
      <c r="AD130" s="32"/>
      <c r="AE130" s="32"/>
      <c r="AR130" s="159" t="s">
        <v>323</v>
      </c>
      <c r="AT130" s="159" t="s">
        <v>206</v>
      </c>
      <c r="AU130" s="159" t="s">
        <v>87</v>
      </c>
      <c r="AY130" s="17" t="s">
        <v>144</v>
      </c>
      <c r="BE130" s="160">
        <f>IF(O130="základní",K130,0)</f>
        <v>0</v>
      </c>
      <c r="BF130" s="160">
        <f>IF(O130="snížená",K130,0)</f>
        <v>0</v>
      </c>
      <c r="BG130" s="160">
        <f>IF(O130="zákl. přenesená",K130,0)</f>
        <v>0</v>
      </c>
      <c r="BH130" s="160">
        <f>IF(O130="sníž. přenesená",K130,0)</f>
        <v>0</v>
      </c>
      <c r="BI130" s="160">
        <f>IF(O130="nulová",K130,0)</f>
        <v>0</v>
      </c>
      <c r="BJ130" s="17" t="s">
        <v>83</v>
      </c>
      <c r="BK130" s="160">
        <f>ROUND(P130*H130,2)</f>
        <v>0</v>
      </c>
      <c r="BL130" s="17" t="s">
        <v>234</v>
      </c>
      <c r="BM130" s="159" t="s">
        <v>735</v>
      </c>
    </row>
    <row r="131" spans="1:65" s="2" customFormat="1" ht="11.25">
      <c r="A131" s="32"/>
      <c r="B131" s="33"/>
      <c r="C131" s="32"/>
      <c r="D131" s="161" t="s">
        <v>152</v>
      </c>
      <c r="E131" s="32"/>
      <c r="F131" s="162" t="s">
        <v>734</v>
      </c>
      <c r="G131" s="32"/>
      <c r="H131" s="32"/>
      <c r="I131" s="163"/>
      <c r="J131" s="163"/>
      <c r="K131" s="32"/>
      <c r="L131" s="32"/>
      <c r="M131" s="33"/>
      <c r="N131" s="164"/>
      <c r="O131" s="165"/>
      <c r="P131" s="58"/>
      <c r="Q131" s="58"/>
      <c r="R131" s="58"/>
      <c r="S131" s="58"/>
      <c r="T131" s="58"/>
      <c r="U131" s="58"/>
      <c r="V131" s="58"/>
      <c r="W131" s="58"/>
      <c r="X131" s="59"/>
      <c r="Y131" s="32"/>
      <c r="Z131" s="32"/>
      <c r="AA131" s="32"/>
      <c r="AB131" s="32"/>
      <c r="AC131" s="32"/>
      <c r="AD131" s="32"/>
      <c r="AE131" s="32"/>
      <c r="AT131" s="17" t="s">
        <v>152</v>
      </c>
      <c r="AU131" s="17" t="s">
        <v>87</v>
      </c>
    </row>
    <row r="132" spans="1:65" s="2" customFormat="1" ht="24.2" customHeight="1">
      <c r="A132" s="32"/>
      <c r="B132" s="146"/>
      <c r="C132" s="182" t="s">
        <v>96</v>
      </c>
      <c r="D132" s="182" t="s">
        <v>206</v>
      </c>
      <c r="E132" s="183" t="s">
        <v>736</v>
      </c>
      <c r="F132" s="184" t="s">
        <v>737</v>
      </c>
      <c r="G132" s="185" t="s">
        <v>647</v>
      </c>
      <c r="H132" s="186">
        <v>10</v>
      </c>
      <c r="I132" s="187"/>
      <c r="J132" s="188"/>
      <c r="K132" s="189">
        <f>ROUND(P132*H132,2)</f>
        <v>0</v>
      </c>
      <c r="L132" s="184" t="s">
        <v>150</v>
      </c>
      <c r="M132" s="190"/>
      <c r="N132" s="191" t="s">
        <v>1</v>
      </c>
      <c r="O132" s="155" t="s">
        <v>41</v>
      </c>
      <c r="P132" s="156">
        <f>I132+J132</f>
        <v>0</v>
      </c>
      <c r="Q132" s="156">
        <f>ROUND(I132*H132,2)</f>
        <v>0</v>
      </c>
      <c r="R132" s="156">
        <f>ROUND(J132*H132,2)</f>
        <v>0</v>
      </c>
      <c r="S132" s="58"/>
      <c r="T132" s="157">
        <f>S132*H132</f>
        <v>0</v>
      </c>
      <c r="U132" s="157">
        <v>1E-3</v>
      </c>
      <c r="V132" s="157">
        <f>U132*H132</f>
        <v>0.01</v>
      </c>
      <c r="W132" s="157">
        <v>0</v>
      </c>
      <c r="X132" s="158">
        <f>W132*H132</f>
        <v>0</v>
      </c>
      <c r="Y132" s="32"/>
      <c r="Z132" s="32"/>
      <c r="AA132" s="32"/>
      <c r="AB132" s="32"/>
      <c r="AC132" s="32"/>
      <c r="AD132" s="32"/>
      <c r="AE132" s="32"/>
      <c r="AR132" s="159" t="s">
        <v>323</v>
      </c>
      <c r="AT132" s="159" t="s">
        <v>206</v>
      </c>
      <c r="AU132" s="159" t="s">
        <v>87</v>
      </c>
      <c r="AY132" s="17" t="s">
        <v>144</v>
      </c>
      <c r="BE132" s="160">
        <f>IF(O132="základní",K132,0)</f>
        <v>0</v>
      </c>
      <c r="BF132" s="160">
        <f>IF(O132="snížená",K132,0)</f>
        <v>0</v>
      </c>
      <c r="BG132" s="160">
        <f>IF(O132="zákl. přenesená",K132,0)</f>
        <v>0</v>
      </c>
      <c r="BH132" s="160">
        <f>IF(O132="sníž. přenesená",K132,0)</f>
        <v>0</v>
      </c>
      <c r="BI132" s="160">
        <f>IF(O132="nulová",K132,0)</f>
        <v>0</v>
      </c>
      <c r="BJ132" s="17" t="s">
        <v>83</v>
      </c>
      <c r="BK132" s="160">
        <f>ROUND(P132*H132,2)</f>
        <v>0</v>
      </c>
      <c r="BL132" s="17" t="s">
        <v>234</v>
      </c>
      <c r="BM132" s="159" t="s">
        <v>738</v>
      </c>
    </row>
    <row r="133" spans="1:65" s="2" customFormat="1" ht="11.25">
      <c r="A133" s="32"/>
      <c r="B133" s="33"/>
      <c r="C133" s="32"/>
      <c r="D133" s="161" t="s">
        <v>152</v>
      </c>
      <c r="E133" s="32"/>
      <c r="F133" s="162" t="s">
        <v>737</v>
      </c>
      <c r="G133" s="32"/>
      <c r="H133" s="32"/>
      <c r="I133" s="163"/>
      <c r="J133" s="163"/>
      <c r="K133" s="32"/>
      <c r="L133" s="32"/>
      <c r="M133" s="33"/>
      <c r="N133" s="164"/>
      <c r="O133" s="165"/>
      <c r="P133" s="58"/>
      <c r="Q133" s="58"/>
      <c r="R133" s="58"/>
      <c r="S133" s="58"/>
      <c r="T133" s="58"/>
      <c r="U133" s="58"/>
      <c r="V133" s="58"/>
      <c r="W133" s="58"/>
      <c r="X133" s="59"/>
      <c r="Y133" s="32"/>
      <c r="Z133" s="32"/>
      <c r="AA133" s="32"/>
      <c r="AB133" s="32"/>
      <c r="AC133" s="32"/>
      <c r="AD133" s="32"/>
      <c r="AE133" s="32"/>
      <c r="AT133" s="17" t="s">
        <v>152</v>
      </c>
      <c r="AU133" s="17" t="s">
        <v>87</v>
      </c>
    </row>
    <row r="134" spans="1:65" s="2" customFormat="1" ht="24">
      <c r="A134" s="32"/>
      <c r="B134" s="146"/>
      <c r="C134" s="182" t="s">
        <v>174</v>
      </c>
      <c r="D134" s="182" t="s">
        <v>206</v>
      </c>
      <c r="E134" s="183" t="s">
        <v>739</v>
      </c>
      <c r="F134" s="184" t="s">
        <v>740</v>
      </c>
      <c r="G134" s="185" t="s">
        <v>182</v>
      </c>
      <c r="H134" s="186">
        <v>1</v>
      </c>
      <c r="I134" s="187"/>
      <c r="J134" s="188"/>
      <c r="K134" s="189">
        <f>ROUND(P134*H134,2)</f>
        <v>0</v>
      </c>
      <c r="L134" s="184" t="s">
        <v>150</v>
      </c>
      <c r="M134" s="190"/>
      <c r="N134" s="191" t="s">
        <v>1</v>
      </c>
      <c r="O134" s="155" t="s">
        <v>41</v>
      </c>
      <c r="P134" s="156">
        <f>I134+J134</f>
        <v>0</v>
      </c>
      <c r="Q134" s="156">
        <f>ROUND(I134*H134,2)</f>
        <v>0</v>
      </c>
      <c r="R134" s="156">
        <f>ROUND(J134*H134,2)</f>
        <v>0</v>
      </c>
      <c r="S134" s="58"/>
      <c r="T134" s="157">
        <f>S134*H134</f>
        <v>0</v>
      </c>
      <c r="U134" s="157">
        <v>4.0000000000000003E-5</v>
      </c>
      <c r="V134" s="157">
        <f>U134*H134</f>
        <v>4.0000000000000003E-5</v>
      </c>
      <c r="W134" s="157">
        <v>0</v>
      </c>
      <c r="X134" s="158">
        <f>W134*H134</f>
        <v>0</v>
      </c>
      <c r="Y134" s="32"/>
      <c r="Z134" s="32"/>
      <c r="AA134" s="32"/>
      <c r="AB134" s="32"/>
      <c r="AC134" s="32"/>
      <c r="AD134" s="32"/>
      <c r="AE134" s="32"/>
      <c r="AR134" s="159" t="s">
        <v>323</v>
      </c>
      <c r="AT134" s="159" t="s">
        <v>206</v>
      </c>
      <c r="AU134" s="159" t="s">
        <v>87</v>
      </c>
      <c r="AY134" s="17" t="s">
        <v>144</v>
      </c>
      <c r="BE134" s="160">
        <f>IF(O134="základní",K134,0)</f>
        <v>0</v>
      </c>
      <c r="BF134" s="160">
        <f>IF(O134="snížená",K134,0)</f>
        <v>0</v>
      </c>
      <c r="BG134" s="160">
        <f>IF(O134="zákl. přenesená",K134,0)</f>
        <v>0</v>
      </c>
      <c r="BH134" s="160">
        <f>IF(O134="sníž. přenesená",K134,0)</f>
        <v>0</v>
      </c>
      <c r="BI134" s="160">
        <f>IF(O134="nulová",K134,0)</f>
        <v>0</v>
      </c>
      <c r="BJ134" s="17" t="s">
        <v>83</v>
      </c>
      <c r="BK134" s="160">
        <f>ROUND(P134*H134,2)</f>
        <v>0</v>
      </c>
      <c r="BL134" s="17" t="s">
        <v>234</v>
      </c>
      <c r="BM134" s="159" t="s">
        <v>741</v>
      </c>
    </row>
    <row r="135" spans="1:65" s="2" customFormat="1" ht="11.25">
      <c r="A135" s="32"/>
      <c r="B135" s="33"/>
      <c r="C135" s="32"/>
      <c r="D135" s="161" t="s">
        <v>152</v>
      </c>
      <c r="E135" s="32"/>
      <c r="F135" s="162" t="s">
        <v>740</v>
      </c>
      <c r="G135" s="32"/>
      <c r="H135" s="32"/>
      <c r="I135" s="163"/>
      <c r="J135" s="163"/>
      <c r="K135" s="32"/>
      <c r="L135" s="32"/>
      <c r="M135" s="33"/>
      <c r="N135" s="164"/>
      <c r="O135" s="165"/>
      <c r="P135" s="58"/>
      <c r="Q135" s="58"/>
      <c r="R135" s="58"/>
      <c r="S135" s="58"/>
      <c r="T135" s="58"/>
      <c r="U135" s="58"/>
      <c r="V135" s="58"/>
      <c r="W135" s="58"/>
      <c r="X135" s="59"/>
      <c r="Y135" s="32"/>
      <c r="Z135" s="32"/>
      <c r="AA135" s="32"/>
      <c r="AB135" s="32"/>
      <c r="AC135" s="32"/>
      <c r="AD135" s="32"/>
      <c r="AE135" s="32"/>
      <c r="AT135" s="17" t="s">
        <v>152</v>
      </c>
      <c r="AU135" s="17" t="s">
        <v>87</v>
      </c>
    </row>
    <row r="136" spans="1:65" s="2" customFormat="1" ht="24.2" customHeight="1">
      <c r="A136" s="32"/>
      <c r="B136" s="146"/>
      <c r="C136" s="182" t="s">
        <v>185</v>
      </c>
      <c r="D136" s="182" t="s">
        <v>206</v>
      </c>
      <c r="E136" s="183" t="s">
        <v>742</v>
      </c>
      <c r="F136" s="184" t="s">
        <v>743</v>
      </c>
      <c r="G136" s="185" t="s">
        <v>182</v>
      </c>
      <c r="H136" s="186">
        <v>1</v>
      </c>
      <c r="I136" s="187"/>
      <c r="J136" s="188"/>
      <c r="K136" s="189">
        <f>ROUND(P136*H136,2)</f>
        <v>0</v>
      </c>
      <c r="L136" s="184" t="s">
        <v>150</v>
      </c>
      <c r="M136" s="190"/>
      <c r="N136" s="191" t="s">
        <v>1</v>
      </c>
      <c r="O136" s="155" t="s">
        <v>41</v>
      </c>
      <c r="P136" s="156">
        <f>I136+J136</f>
        <v>0</v>
      </c>
      <c r="Q136" s="156">
        <f>ROUND(I136*H136,2)</f>
        <v>0</v>
      </c>
      <c r="R136" s="156">
        <f>ROUND(J136*H136,2)</f>
        <v>0</v>
      </c>
      <c r="S136" s="58"/>
      <c r="T136" s="157">
        <f>S136*H136</f>
        <v>0</v>
      </c>
      <c r="U136" s="157">
        <v>1.0000000000000001E-5</v>
      </c>
      <c r="V136" s="157">
        <f>U136*H136</f>
        <v>1.0000000000000001E-5</v>
      </c>
      <c r="W136" s="157">
        <v>0</v>
      </c>
      <c r="X136" s="158">
        <f>W136*H136</f>
        <v>0</v>
      </c>
      <c r="Y136" s="32"/>
      <c r="Z136" s="32"/>
      <c r="AA136" s="32"/>
      <c r="AB136" s="32"/>
      <c r="AC136" s="32"/>
      <c r="AD136" s="32"/>
      <c r="AE136" s="32"/>
      <c r="AR136" s="159" t="s">
        <v>323</v>
      </c>
      <c r="AT136" s="159" t="s">
        <v>206</v>
      </c>
      <c r="AU136" s="159" t="s">
        <v>87</v>
      </c>
      <c r="AY136" s="17" t="s">
        <v>144</v>
      </c>
      <c r="BE136" s="160">
        <f>IF(O136="základní",K136,0)</f>
        <v>0</v>
      </c>
      <c r="BF136" s="160">
        <f>IF(O136="snížená",K136,0)</f>
        <v>0</v>
      </c>
      <c r="BG136" s="160">
        <f>IF(O136="zákl. přenesená",K136,0)</f>
        <v>0</v>
      </c>
      <c r="BH136" s="160">
        <f>IF(O136="sníž. přenesená",K136,0)</f>
        <v>0</v>
      </c>
      <c r="BI136" s="160">
        <f>IF(O136="nulová",K136,0)</f>
        <v>0</v>
      </c>
      <c r="BJ136" s="17" t="s">
        <v>83</v>
      </c>
      <c r="BK136" s="160">
        <f>ROUND(P136*H136,2)</f>
        <v>0</v>
      </c>
      <c r="BL136" s="17" t="s">
        <v>234</v>
      </c>
      <c r="BM136" s="159" t="s">
        <v>744</v>
      </c>
    </row>
    <row r="137" spans="1:65" s="2" customFormat="1" ht="11.25">
      <c r="A137" s="32"/>
      <c r="B137" s="33"/>
      <c r="C137" s="32"/>
      <c r="D137" s="161" t="s">
        <v>152</v>
      </c>
      <c r="E137" s="32"/>
      <c r="F137" s="162" t="s">
        <v>743</v>
      </c>
      <c r="G137" s="32"/>
      <c r="H137" s="32"/>
      <c r="I137" s="163"/>
      <c r="J137" s="163"/>
      <c r="K137" s="32"/>
      <c r="L137" s="32"/>
      <c r="M137" s="33"/>
      <c r="N137" s="164"/>
      <c r="O137" s="165"/>
      <c r="P137" s="58"/>
      <c r="Q137" s="58"/>
      <c r="R137" s="58"/>
      <c r="S137" s="58"/>
      <c r="T137" s="58"/>
      <c r="U137" s="58"/>
      <c r="V137" s="58"/>
      <c r="W137" s="58"/>
      <c r="X137" s="59"/>
      <c r="Y137" s="32"/>
      <c r="Z137" s="32"/>
      <c r="AA137" s="32"/>
      <c r="AB137" s="32"/>
      <c r="AC137" s="32"/>
      <c r="AD137" s="32"/>
      <c r="AE137" s="32"/>
      <c r="AT137" s="17" t="s">
        <v>152</v>
      </c>
      <c r="AU137" s="17" t="s">
        <v>87</v>
      </c>
    </row>
    <row r="138" spans="1:65" s="2" customFormat="1" ht="24.2" customHeight="1">
      <c r="A138" s="32"/>
      <c r="B138" s="146"/>
      <c r="C138" s="182" t="s">
        <v>190</v>
      </c>
      <c r="D138" s="182" t="s">
        <v>206</v>
      </c>
      <c r="E138" s="183" t="s">
        <v>745</v>
      </c>
      <c r="F138" s="184" t="s">
        <v>746</v>
      </c>
      <c r="G138" s="185" t="s">
        <v>182</v>
      </c>
      <c r="H138" s="186">
        <v>3</v>
      </c>
      <c r="I138" s="187"/>
      <c r="J138" s="188"/>
      <c r="K138" s="189">
        <f>ROUND(P138*H138,2)</f>
        <v>0</v>
      </c>
      <c r="L138" s="184" t="s">
        <v>150</v>
      </c>
      <c r="M138" s="190"/>
      <c r="N138" s="191" t="s">
        <v>1</v>
      </c>
      <c r="O138" s="155" t="s">
        <v>41</v>
      </c>
      <c r="P138" s="156">
        <f>I138+J138</f>
        <v>0</v>
      </c>
      <c r="Q138" s="156">
        <f>ROUND(I138*H138,2)</f>
        <v>0</v>
      </c>
      <c r="R138" s="156">
        <f>ROUND(J138*H138,2)</f>
        <v>0</v>
      </c>
      <c r="S138" s="58"/>
      <c r="T138" s="157">
        <f>S138*H138</f>
        <v>0</v>
      </c>
      <c r="U138" s="157">
        <v>0</v>
      </c>
      <c r="V138" s="157">
        <f>U138*H138</f>
        <v>0</v>
      </c>
      <c r="W138" s="157">
        <v>0</v>
      </c>
      <c r="X138" s="158">
        <f>W138*H138</f>
        <v>0</v>
      </c>
      <c r="Y138" s="32"/>
      <c r="Z138" s="32"/>
      <c r="AA138" s="32"/>
      <c r="AB138" s="32"/>
      <c r="AC138" s="32"/>
      <c r="AD138" s="32"/>
      <c r="AE138" s="32"/>
      <c r="AR138" s="159" t="s">
        <v>323</v>
      </c>
      <c r="AT138" s="159" t="s">
        <v>206</v>
      </c>
      <c r="AU138" s="159" t="s">
        <v>87</v>
      </c>
      <c r="AY138" s="17" t="s">
        <v>144</v>
      </c>
      <c r="BE138" s="160">
        <f>IF(O138="základní",K138,0)</f>
        <v>0</v>
      </c>
      <c r="BF138" s="160">
        <f>IF(O138="snížená",K138,0)</f>
        <v>0</v>
      </c>
      <c r="BG138" s="160">
        <f>IF(O138="zákl. přenesená",K138,0)</f>
        <v>0</v>
      </c>
      <c r="BH138" s="160">
        <f>IF(O138="sníž. přenesená",K138,0)</f>
        <v>0</v>
      </c>
      <c r="BI138" s="160">
        <f>IF(O138="nulová",K138,0)</f>
        <v>0</v>
      </c>
      <c r="BJ138" s="17" t="s">
        <v>83</v>
      </c>
      <c r="BK138" s="160">
        <f>ROUND(P138*H138,2)</f>
        <v>0</v>
      </c>
      <c r="BL138" s="17" t="s">
        <v>234</v>
      </c>
      <c r="BM138" s="159" t="s">
        <v>747</v>
      </c>
    </row>
    <row r="139" spans="1:65" s="2" customFormat="1" ht="19.5">
      <c r="A139" s="32"/>
      <c r="B139" s="33"/>
      <c r="C139" s="32"/>
      <c r="D139" s="161" t="s">
        <v>152</v>
      </c>
      <c r="E139" s="32"/>
      <c r="F139" s="162" t="s">
        <v>746</v>
      </c>
      <c r="G139" s="32"/>
      <c r="H139" s="32"/>
      <c r="I139" s="163"/>
      <c r="J139" s="163"/>
      <c r="K139" s="32"/>
      <c r="L139" s="32"/>
      <c r="M139" s="33"/>
      <c r="N139" s="164"/>
      <c r="O139" s="165"/>
      <c r="P139" s="58"/>
      <c r="Q139" s="58"/>
      <c r="R139" s="58"/>
      <c r="S139" s="58"/>
      <c r="T139" s="58"/>
      <c r="U139" s="58"/>
      <c r="V139" s="58"/>
      <c r="W139" s="58"/>
      <c r="X139" s="59"/>
      <c r="Y139" s="32"/>
      <c r="Z139" s="32"/>
      <c r="AA139" s="32"/>
      <c r="AB139" s="32"/>
      <c r="AC139" s="32"/>
      <c r="AD139" s="32"/>
      <c r="AE139" s="32"/>
      <c r="AT139" s="17" t="s">
        <v>152</v>
      </c>
      <c r="AU139" s="17" t="s">
        <v>87</v>
      </c>
    </row>
    <row r="140" spans="1:65" s="2" customFormat="1" ht="24.2" customHeight="1">
      <c r="A140" s="32"/>
      <c r="B140" s="146"/>
      <c r="C140" s="182" t="s">
        <v>195</v>
      </c>
      <c r="D140" s="182" t="s">
        <v>206</v>
      </c>
      <c r="E140" s="183" t="s">
        <v>748</v>
      </c>
      <c r="F140" s="184" t="s">
        <v>749</v>
      </c>
      <c r="G140" s="185" t="s">
        <v>182</v>
      </c>
      <c r="H140" s="186">
        <v>1</v>
      </c>
      <c r="I140" s="187"/>
      <c r="J140" s="188"/>
      <c r="K140" s="189">
        <f>ROUND(P140*H140,2)</f>
        <v>0</v>
      </c>
      <c r="L140" s="184" t="s">
        <v>150</v>
      </c>
      <c r="M140" s="190"/>
      <c r="N140" s="191" t="s">
        <v>1</v>
      </c>
      <c r="O140" s="155" t="s">
        <v>41</v>
      </c>
      <c r="P140" s="156">
        <f>I140+J140</f>
        <v>0</v>
      </c>
      <c r="Q140" s="156">
        <f>ROUND(I140*H140,2)</f>
        <v>0</v>
      </c>
      <c r="R140" s="156">
        <f>ROUND(J140*H140,2)</f>
        <v>0</v>
      </c>
      <c r="S140" s="58"/>
      <c r="T140" s="157">
        <f>S140*H140</f>
        <v>0</v>
      </c>
      <c r="U140" s="157">
        <v>4.0000000000000002E-4</v>
      </c>
      <c r="V140" s="157">
        <f>U140*H140</f>
        <v>4.0000000000000002E-4</v>
      </c>
      <c r="W140" s="157">
        <v>0</v>
      </c>
      <c r="X140" s="158">
        <f>W140*H140</f>
        <v>0</v>
      </c>
      <c r="Y140" s="32"/>
      <c r="Z140" s="32"/>
      <c r="AA140" s="32"/>
      <c r="AB140" s="32"/>
      <c r="AC140" s="32"/>
      <c r="AD140" s="32"/>
      <c r="AE140" s="32"/>
      <c r="AR140" s="159" t="s">
        <v>323</v>
      </c>
      <c r="AT140" s="159" t="s">
        <v>206</v>
      </c>
      <c r="AU140" s="159" t="s">
        <v>87</v>
      </c>
      <c r="AY140" s="17" t="s">
        <v>144</v>
      </c>
      <c r="BE140" s="160">
        <f>IF(O140="základní",K140,0)</f>
        <v>0</v>
      </c>
      <c r="BF140" s="160">
        <f>IF(O140="snížená",K140,0)</f>
        <v>0</v>
      </c>
      <c r="BG140" s="160">
        <f>IF(O140="zákl. přenesená",K140,0)</f>
        <v>0</v>
      </c>
      <c r="BH140" s="160">
        <f>IF(O140="sníž. přenesená",K140,0)</f>
        <v>0</v>
      </c>
      <c r="BI140" s="160">
        <f>IF(O140="nulová",K140,0)</f>
        <v>0</v>
      </c>
      <c r="BJ140" s="17" t="s">
        <v>83</v>
      </c>
      <c r="BK140" s="160">
        <f>ROUND(P140*H140,2)</f>
        <v>0</v>
      </c>
      <c r="BL140" s="17" t="s">
        <v>234</v>
      </c>
      <c r="BM140" s="159" t="s">
        <v>750</v>
      </c>
    </row>
    <row r="141" spans="1:65" s="2" customFormat="1" ht="19.5">
      <c r="A141" s="32"/>
      <c r="B141" s="33"/>
      <c r="C141" s="32"/>
      <c r="D141" s="161" t="s">
        <v>152</v>
      </c>
      <c r="E141" s="32"/>
      <c r="F141" s="162" t="s">
        <v>751</v>
      </c>
      <c r="G141" s="32"/>
      <c r="H141" s="32"/>
      <c r="I141" s="163"/>
      <c r="J141" s="163"/>
      <c r="K141" s="32"/>
      <c r="L141" s="32"/>
      <c r="M141" s="33"/>
      <c r="N141" s="164"/>
      <c r="O141" s="165"/>
      <c r="P141" s="58"/>
      <c r="Q141" s="58"/>
      <c r="R141" s="58"/>
      <c r="S141" s="58"/>
      <c r="T141" s="58"/>
      <c r="U141" s="58"/>
      <c r="V141" s="58"/>
      <c r="W141" s="58"/>
      <c r="X141" s="59"/>
      <c r="Y141" s="32"/>
      <c r="Z141" s="32"/>
      <c r="AA141" s="32"/>
      <c r="AB141" s="32"/>
      <c r="AC141" s="32"/>
      <c r="AD141" s="32"/>
      <c r="AE141" s="32"/>
      <c r="AT141" s="17" t="s">
        <v>152</v>
      </c>
      <c r="AU141" s="17" t="s">
        <v>87</v>
      </c>
    </row>
    <row r="142" spans="1:65" s="2" customFormat="1" ht="24.2" customHeight="1">
      <c r="A142" s="32"/>
      <c r="B142" s="146"/>
      <c r="C142" s="182" t="s">
        <v>200</v>
      </c>
      <c r="D142" s="182" t="s">
        <v>206</v>
      </c>
      <c r="E142" s="183" t="s">
        <v>752</v>
      </c>
      <c r="F142" s="184" t="s">
        <v>753</v>
      </c>
      <c r="G142" s="185" t="s">
        <v>182</v>
      </c>
      <c r="H142" s="186">
        <v>1</v>
      </c>
      <c r="I142" s="187"/>
      <c r="J142" s="188"/>
      <c r="K142" s="189">
        <f>ROUND(P142*H142,2)</f>
        <v>0</v>
      </c>
      <c r="L142" s="184" t="s">
        <v>150</v>
      </c>
      <c r="M142" s="190"/>
      <c r="N142" s="191" t="s">
        <v>1</v>
      </c>
      <c r="O142" s="155" t="s">
        <v>41</v>
      </c>
      <c r="P142" s="156">
        <f>I142+J142</f>
        <v>0</v>
      </c>
      <c r="Q142" s="156">
        <f>ROUND(I142*H142,2)</f>
        <v>0</v>
      </c>
      <c r="R142" s="156">
        <f>ROUND(J142*H142,2)</f>
        <v>0</v>
      </c>
      <c r="S142" s="58"/>
      <c r="T142" s="157">
        <f>S142*H142</f>
        <v>0</v>
      </c>
      <c r="U142" s="157">
        <v>1.0499999999999999E-3</v>
      </c>
      <c r="V142" s="157">
        <f>U142*H142</f>
        <v>1.0499999999999999E-3</v>
      </c>
      <c r="W142" s="157">
        <v>0</v>
      </c>
      <c r="X142" s="158">
        <f>W142*H142</f>
        <v>0</v>
      </c>
      <c r="Y142" s="32"/>
      <c r="Z142" s="32"/>
      <c r="AA142" s="32"/>
      <c r="AB142" s="32"/>
      <c r="AC142" s="32"/>
      <c r="AD142" s="32"/>
      <c r="AE142" s="32"/>
      <c r="AR142" s="159" t="s">
        <v>323</v>
      </c>
      <c r="AT142" s="159" t="s">
        <v>206</v>
      </c>
      <c r="AU142" s="159" t="s">
        <v>87</v>
      </c>
      <c r="AY142" s="17" t="s">
        <v>144</v>
      </c>
      <c r="BE142" s="160">
        <f>IF(O142="základní",K142,0)</f>
        <v>0</v>
      </c>
      <c r="BF142" s="160">
        <f>IF(O142="snížená",K142,0)</f>
        <v>0</v>
      </c>
      <c r="BG142" s="160">
        <f>IF(O142="zákl. přenesená",K142,0)</f>
        <v>0</v>
      </c>
      <c r="BH142" s="160">
        <f>IF(O142="sníž. přenesená",K142,0)</f>
        <v>0</v>
      </c>
      <c r="BI142" s="160">
        <f>IF(O142="nulová",K142,0)</f>
        <v>0</v>
      </c>
      <c r="BJ142" s="17" t="s">
        <v>83</v>
      </c>
      <c r="BK142" s="160">
        <f>ROUND(P142*H142,2)</f>
        <v>0</v>
      </c>
      <c r="BL142" s="17" t="s">
        <v>234</v>
      </c>
      <c r="BM142" s="159" t="s">
        <v>754</v>
      </c>
    </row>
    <row r="143" spans="1:65" s="2" customFormat="1" ht="19.5">
      <c r="A143" s="32"/>
      <c r="B143" s="33"/>
      <c r="C143" s="32"/>
      <c r="D143" s="161" t="s">
        <v>152</v>
      </c>
      <c r="E143" s="32"/>
      <c r="F143" s="162" t="s">
        <v>755</v>
      </c>
      <c r="G143" s="32"/>
      <c r="H143" s="32"/>
      <c r="I143" s="163"/>
      <c r="J143" s="163"/>
      <c r="K143" s="32"/>
      <c r="L143" s="32"/>
      <c r="M143" s="33"/>
      <c r="N143" s="164"/>
      <c r="O143" s="165"/>
      <c r="P143" s="58"/>
      <c r="Q143" s="58"/>
      <c r="R143" s="58"/>
      <c r="S143" s="58"/>
      <c r="T143" s="58"/>
      <c r="U143" s="58"/>
      <c r="V143" s="58"/>
      <c r="W143" s="58"/>
      <c r="X143" s="59"/>
      <c r="Y143" s="32"/>
      <c r="Z143" s="32"/>
      <c r="AA143" s="32"/>
      <c r="AB143" s="32"/>
      <c r="AC143" s="32"/>
      <c r="AD143" s="32"/>
      <c r="AE143" s="32"/>
      <c r="AT143" s="17" t="s">
        <v>152</v>
      </c>
      <c r="AU143" s="17" t="s">
        <v>87</v>
      </c>
    </row>
    <row r="144" spans="1:65" s="2" customFormat="1" ht="19.5">
      <c r="A144" s="32"/>
      <c r="B144" s="33"/>
      <c r="C144" s="32"/>
      <c r="D144" s="161" t="s">
        <v>709</v>
      </c>
      <c r="E144" s="32"/>
      <c r="F144" s="202" t="s">
        <v>756</v>
      </c>
      <c r="G144" s="32"/>
      <c r="H144" s="32"/>
      <c r="I144" s="163"/>
      <c r="J144" s="163"/>
      <c r="K144" s="32"/>
      <c r="L144" s="32"/>
      <c r="M144" s="33"/>
      <c r="N144" s="164"/>
      <c r="O144" s="165"/>
      <c r="P144" s="58"/>
      <c r="Q144" s="58"/>
      <c r="R144" s="58"/>
      <c r="S144" s="58"/>
      <c r="T144" s="58"/>
      <c r="U144" s="58"/>
      <c r="V144" s="58"/>
      <c r="W144" s="58"/>
      <c r="X144" s="59"/>
      <c r="Y144" s="32"/>
      <c r="Z144" s="32"/>
      <c r="AA144" s="32"/>
      <c r="AB144" s="32"/>
      <c r="AC144" s="32"/>
      <c r="AD144" s="32"/>
      <c r="AE144" s="32"/>
      <c r="AT144" s="17" t="s">
        <v>709</v>
      </c>
      <c r="AU144" s="17" t="s">
        <v>87</v>
      </c>
    </row>
    <row r="145" spans="1:65" s="2" customFormat="1" ht="24.2" customHeight="1">
      <c r="A145" s="32"/>
      <c r="B145" s="146"/>
      <c r="C145" s="182" t="s">
        <v>205</v>
      </c>
      <c r="D145" s="182" t="s">
        <v>206</v>
      </c>
      <c r="E145" s="183" t="s">
        <v>757</v>
      </c>
      <c r="F145" s="184" t="s">
        <v>758</v>
      </c>
      <c r="G145" s="185" t="s">
        <v>182</v>
      </c>
      <c r="H145" s="186">
        <v>1</v>
      </c>
      <c r="I145" s="187"/>
      <c r="J145" s="188"/>
      <c r="K145" s="189">
        <f>ROUND(P145*H145,2)</f>
        <v>0</v>
      </c>
      <c r="L145" s="184" t="s">
        <v>150</v>
      </c>
      <c r="M145" s="190"/>
      <c r="N145" s="191" t="s">
        <v>1</v>
      </c>
      <c r="O145" s="155" t="s">
        <v>41</v>
      </c>
      <c r="P145" s="156">
        <f>I145+J145</f>
        <v>0</v>
      </c>
      <c r="Q145" s="156">
        <f>ROUND(I145*H145,2)</f>
        <v>0</v>
      </c>
      <c r="R145" s="156">
        <f>ROUND(J145*H145,2)</f>
        <v>0</v>
      </c>
      <c r="S145" s="58"/>
      <c r="T145" s="157">
        <f>S145*H145</f>
        <v>0</v>
      </c>
      <c r="U145" s="157">
        <v>1.3999999999999999E-4</v>
      </c>
      <c r="V145" s="157">
        <f>U145*H145</f>
        <v>1.3999999999999999E-4</v>
      </c>
      <c r="W145" s="157">
        <v>0</v>
      </c>
      <c r="X145" s="158">
        <f>W145*H145</f>
        <v>0</v>
      </c>
      <c r="Y145" s="32"/>
      <c r="Z145" s="32"/>
      <c r="AA145" s="32"/>
      <c r="AB145" s="32"/>
      <c r="AC145" s="32"/>
      <c r="AD145" s="32"/>
      <c r="AE145" s="32"/>
      <c r="AR145" s="159" t="s">
        <v>323</v>
      </c>
      <c r="AT145" s="159" t="s">
        <v>206</v>
      </c>
      <c r="AU145" s="159" t="s">
        <v>87</v>
      </c>
      <c r="AY145" s="17" t="s">
        <v>144</v>
      </c>
      <c r="BE145" s="160">
        <f>IF(O145="základní",K145,0)</f>
        <v>0</v>
      </c>
      <c r="BF145" s="160">
        <f>IF(O145="snížená",K145,0)</f>
        <v>0</v>
      </c>
      <c r="BG145" s="160">
        <f>IF(O145="zákl. přenesená",K145,0)</f>
        <v>0</v>
      </c>
      <c r="BH145" s="160">
        <f>IF(O145="sníž. přenesená",K145,0)</f>
        <v>0</v>
      </c>
      <c r="BI145" s="160">
        <f>IF(O145="nulová",K145,0)</f>
        <v>0</v>
      </c>
      <c r="BJ145" s="17" t="s">
        <v>83</v>
      </c>
      <c r="BK145" s="160">
        <f>ROUND(P145*H145,2)</f>
        <v>0</v>
      </c>
      <c r="BL145" s="17" t="s">
        <v>234</v>
      </c>
      <c r="BM145" s="159" t="s">
        <v>759</v>
      </c>
    </row>
    <row r="146" spans="1:65" s="2" customFormat="1" ht="19.5">
      <c r="A146" s="32"/>
      <c r="B146" s="33"/>
      <c r="C146" s="32"/>
      <c r="D146" s="161" t="s">
        <v>152</v>
      </c>
      <c r="E146" s="32"/>
      <c r="F146" s="162" t="s">
        <v>758</v>
      </c>
      <c r="G146" s="32"/>
      <c r="H146" s="32"/>
      <c r="I146" s="163"/>
      <c r="J146" s="163"/>
      <c r="K146" s="32"/>
      <c r="L146" s="32"/>
      <c r="M146" s="33"/>
      <c r="N146" s="164"/>
      <c r="O146" s="165"/>
      <c r="P146" s="58"/>
      <c r="Q146" s="58"/>
      <c r="R146" s="58"/>
      <c r="S146" s="58"/>
      <c r="T146" s="58"/>
      <c r="U146" s="58"/>
      <c r="V146" s="58"/>
      <c r="W146" s="58"/>
      <c r="X146" s="59"/>
      <c r="Y146" s="32"/>
      <c r="Z146" s="32"/>
      <c r="AA146" s="32"/>
      <c r="AB146" s="32"/>
      <c r="AC146" s="32"/>
      <c r="AD146" s="32"/>
      <c r="AE146" s="32"/>
      <c r="AT146" s="17" t="s">
        <v>152</v>
      </c>
      <c r="AU146" s="17" t="s">
        <v>87</v>
      </c>
    </row>
    <row r="147" spans="1:65" s="2" customFormat="1" ht="19.5">
      <c r="A147" s="32"/>
      <c r="B147" s="33"/>
      <c r="C147" s="32"/>
      <c r="D147" s="161" t="s">
        <v>709</v>
      </c>
      <c r="E147" s="32"/>
      <c r="F147" s="202" t="s">
        <v>760</v>
      </c>
      <c r="G147" s="32"/>
      <c r="H147" s="32"/>
      <c r="I147" s="163"/>
      <c r="J147" s="163"/>
      <c r="K147" s="32"/>
      <c r="L147" s="32"/>
      <c r="M147" s="33"/>
      <c r="N147" s="164"/>
      <c r="O147" s="165"/>
      <c r="P147" s="58"/>
      <c r="Q147" s="58"/>
      <c r="R147" s="58"/>
      <c r="S147" s="58"/>
      <c r="T147" s="58"/>
      <c r="U147" s="58"/>
      <c r="V147" s="58"/>
      <c r="W147" s="58"/>
      <c r="X147" s="59"/>
      <c r="Y147" s="32"/>
      <c r="Z147" s="32"/>
      <c r="AA147" s="32"/>
      <c r="AB147" s="32"/>
      <c r="AC147" s="32"/>
      <c r="AD147" s="32"/>
      <c r="AE147" s="32"/>
      <c r="AT147" s="17" t="s">
        <v>709</v>
      </c>
      <c r="AU147" s="17" t="s">
        <v>87</v>
      </c>
    </row>
    <row r="148" spans="1:65" s="2" customFormat="1" ht="24.2" customHeight="1">
      <c r="A148" s="32"/>
      <c r="B148" s="146"/>
      <c r="C148" s="182" t="s">
        <v>211</v>
      </c>
      <c r="D148" s="182" t="s">
        <v>206</v>
      </c>
      <c r="E148" s="183" t="s">
        <v>761</v>
      </c>
      <c r="F148" s="184" t="s">
        <v>762</v>
      </c>
      <c r="G148" s="185" t="s">
        <v>182</v>
      </c>
      <c r="H148" s="186">
        <v>1</v>
      </c>
      <c r="I148" s="187"/>
      <c r="J148" s="188"/>
      <c r="K148" s="189">
        <f>ROUND(P148*H148,2)</f>
        <v>0</v>
      </c>
      <c r="L148" s="184" t="s">
        <v>1</v>
      </c>
      <c r="M148" s="190"/>
      <c r="N148" s="191" t="s">
        <v>1</v>
      </c>
      <c r="O148" s="155" t="s">
        <v>41</v>
      </c>
      <c r="P148" s="156">
        <f>I148+J148</f>
        <v>0</v>
      </c>
      <c r="Q148" s="156">
        <f>ROUND(I148*H148,2)</f>
        <v>0</v>
      </c>
      <c r="R148" s="156">
        <f>ROUND(J148*H148,2)</f>
        <v>0</v>
      </c>
      <c r="S148" s="58"/>
      <c r="T148" s="157">
        <f>S148*H148</f>
        <v>0</v>
      </c>
      <c r="U148" s="157">
        <v>1.4999999999999999E-4</v>
      </c>
      <c r="V148" s="157">
        <f>U148*H148</f>
        <v>1.4999999999999999E-4</v>
      </c>
      <c r="W148" s="157">
        <v>0</v>
      </c>
      <c r="X148" s="158">
        <f>W148*H148</f>
        <v>0</v>
      </c>
      <c r="Y148" s="32"/>
      <c r="Z148" s="32"/>
      <c r="AA148" s="32"/>
      <c r="AB148" s="32"/>
      <c r="AC148" s="32"/>
      <c r="AD148" s="32"/>
      <c r="AE148" s="32"/>
      <c r="AR148" s="159" t="s">
        <v>323</v>
      </c>
      <c r="AT148" s="159" t="s">
        <v>206</v>
      </c>
      <c r="AU148" s="159" t="s">
        <v>87</v>
      </c>
      <c r="AY148" s="17" t="s">
        <v>144</v>
      </c>
      <c r="BE148" s="160">
        <f>IF(O148="základní",K148,0)</f>
        <v>0</v>
      </c>
      <c r="BF148" s="160">
        <f>IF(O148="snížená",K148,0)</f>
        <v>0</v>
      </c>
      <c r="BG148" s="160">
        <f>IF(O148="zákl. přenesená",K148,0)</f>
        <v>0</v>
      </c>
      <c r="BH148" s="160">
        <f>IF(O148="sníž. přenesená",K148,0)</f>
        <v>0</v>
      </c>
      <c r="BI148" s="160">
        <f>IF(O148="nulová",K148,0)</f>
        <v>0</v>
      </c>
      <c r="BJ148" s="17" t="s">
        <v>83</v>
      </c>
      <c r="BK148" s="160">
        <f>ROUND(P148*H148,2)</f>
        <v>0</v>
      </c>
      <c r="BL148" s="17" t="s">
        <v>234</v>
      </c>
      <c r="BM148" s="159" t="s">
        <v>763</v>
      </c>
    </row>
    <row r="149" spans="1:65" s="2" customFormat="1" ht="11.25">
      <c r="A149" s="32"/>
      <c r="B149" s="33"/>
      <c r="C149" s="32"/>
      <c r="D149" s="161" t="s">
        <v>152</v>
      </c>
      <c r="E149" s="32"/>
      <c r="F149" s="162" t="s">
        <v>762</v>
      </c>
      <c r="G149" s="32"/>
      <c r="H149" s="32"/>
      <c r="I149" s="163"/>
      <c r="J149" s="163"/>
      <c r="K149" s="32"/>
      <c r="L149" s="32"/>
      <c r="M149" s="33"/>
      <c r="N149" s="164"/>
      <c r="O149" s="165"/>
      <c r="P149" s="58"/>
      <c r="Q149" s="58"/>
      <c r="R149" s="58"/>
      <c r="S149" s="58"/>
      <c r="T149" s="58"/>
      <c r="U149" s="58"/>
      <c r="V149" s="58"/>
      <c r="W149" s="58"/>
      <c r="X149" s="59"/>
      <c r="Y149" s="32"/>
      <c r="Z149" s="32"/>
      <c r="AA149" s="32"/>
      <c r="AB149" s="32"/>
      <c r="AC149" s="32"/>
      <c r="AD149" s="32"/>
      <c r="AE149" s="32"/>
      <c r="AT149" s="17" t="s">
        <v>152</v>
      </c>
      <c r="AU149" s="17" t="s">
        <v>87</v>
      </c>
    </row>
    <row r="150" spans="1:65" s="2" customFormat="1" ht="19.5">
      <c r="A150" s="32"/>
      <c r="B150" s="33"/>
      <c r="C150" s="32"/>
      <c r="D150" s="161" t="s">
        <v>709</v>
      </c>
      <c r="E150" s="32"/>
      <c r="F150" s="202" t="s">
        <v>764</v>
      </c>
      <c r="G150" s="32"/>
      <c r="H150" s="32"/>
      <c r="I150" s="163"/>
      <c r="J150" s="163"/>
      <c r="K150" s="32"/>
      <c r="L150" s="32"/>
      <c r="M150" s="33"/>
      <c r="N150" s="164"/>
      <c r="O150" s="165"/>
      <c r="P150" s="58"/>
      <c r="Q150" s="58"/>
      <c r="R150" s="58"/>
      <c r="S150" s="58"/>
      <c r="T150" s="58"/>
      <c r="U150" s="58"/>
      <c r="V150" s="58"/>
      <c r="W150" s="58"/>
      <c r="X150" s="59"/>
      <c r="Y150" s="32"/>
      <c r="Z150" s="32"/>
      <c r="AA150" s="32"/>
      <c r="AB150" s="32"/>
      <c r="AC150" s="32"/>
      <c r="AD150" s="32"/>
      <c r="AE150" s="32"/>
      <c r="AT150" s="17" t="s">
        <v>709</v>
      </c>
      <c r="AU150" s="17" t="s">
        <v>87</v>
      </c>
    </row>
    <row r="151" spans="1:65" s="2" customFormat="1" ht="44.25" customHeight="1">
      <c r="A151" s="32"/>
      <c r="B151" s="146"/>
      <c r="C151" s="182" t="s">
        <v>218</v>
      </c>
      <c r="D151" s="182" t="s">
        <v>206</v>
      </c>
      <c r="E151" s="183" t="s">
        <v>765</v>
      </c>
      <c r="F151" s="184" t="s">
        <v>766</v>
      </c>
      <c r="G151" s="185" t="s">
        <v>255</v>
      </c>
      <c r="H151" s="186">
        <v>6</v>
      </c>
      <c r="I151" s="187"/>
      <c r="J151" s="188"/>
      <c r="K151" s="189">
        <f>ROUND(P151*H151,2)</f>
        <v>0</v>
      </c>
      <c r="L151" s="184" t="s">
        <v>150</v>
      </c>
      <c r="M151" s="190"/>
      <c r="N151" s="191" t="s">
        <v>1</v>
      </c>
      <c r="O151" s="155" t="s">
        <v>41</v>
      </c>
      <c r="P151" s="156">
        <f>I151+J151</f>
        <v>0</v>
      </c>
      <c r="Q151" s="156">
        <f>ROUND(I151*H151,2)</f>
        <v>0</v>
      </c>
      <c r="R151" s="156">
        <f>ROUND(J151*H151,2)</f>
        <v>0</v>
      </c>
      <c r="S151" s="58"/>
      <c r="T151" s="157">
        <f>S151*H151</f>
        <v>0</v>
      </c>
      <c r="U151" s="157">
        <v>1.6000000000000001E-4</v>
      </c>
      <c r="V151" s="157">
        <f>U151*H151</f>
        <v>9.6000000000000013E-4</v>
      </c>
      <c r="W151" s="157">
        <v>0</v>
      </c>
      <c r="X151" s="158">
        <f>W151*H151</f>
        <v>0</v>
      </c>
      <c r="Y151" s="32"/>
      <c r="Z151" s="32"/>
      <c r="AA151" s="32"/>
      <c r="AB151" s="32"/>
      <c r="AC151" s="32"/>
      <c r="AD151" s="32"/>
      <c r="AE151" s="32"/>
      <c r="AR151" s="159" t="s">
        <v>323</v>
      </c>
      <c r="AT151" s="159" t="s">
        <v>206</v>
      </c>
      <c r="AU151" s="159" t="s">
        <v>87</v>
      </c>
      <c r="AY151" s="17" t="s">
        <v>144</v>
      </c>
      <c r="BE151" s="160">
        <f>IF(O151="základní",K151,0)</f>
        <v>0</v>
      </c>
      <c r="BF151" s="160">
        <f>IF(O151="snížená",K151,0)</f>
        <v>0</v>
      </c>
      <c r="BG151" s="160">
        <f>IF(O151="zákl. přenesená",K151,0)</f>
        <v>0</v>
      </c>
      <c r="BH151" s="160">
        <f>IF(O151="sníž. přenesená",K151,0)</f>
        <v>0</v>
      </c>
      <c r="BI151" s="160">
        <f>IF(O151="nulová",K151,0)</f>
        <v>0</v>
      </c>
      <c r="BJ151" s="17" t="s">
        <v>83</v>
      </c>
      <c r="BK151" s="160">
        <f>ROUND(P151*H151,2)</f>
        <v>0</v>
      </c>
      <c r="BL151" s="17" t="s">
        <v>234</v>
      </c>
      <c r="BM151" s="159" t="s">
        <v>767</v>
      </c>
    </row>
    <row r="152" spans="1:65" s="2" customFormat="1" ht="29.25">
      <c r="A152" s="32"/>
      <c r="B152" s="33"/>
      <c r="C152" s="32"/>
      <c r="D152" s="161" t="s">
        <v>152</v>
      </c>
      <c r="E152" s="32"/>
      <c r="F152" s="162" t="s">
        <v>766</v>
      </c>
      <c r="G152" s="32"/>
      <c r="H152" s="32"/>
      <c r="I152" s="163"/>
      <c r="J152" s="163"/>
      <c r="K152" s="32"/>
      <c r="L152" s="32"/>
      <c r="M152" s="33"/>
      <c r="N152" s="164"/>
      <c r="O152" s="165"/>
      <c r="P152" s="58"/>
      <c r="Q152" s="58"/>
      <c r="R152" s="58"/>
      <c r="S152" s="58"/>
      <c r="T152" s="58"/>
      <c r="U152" s="58"/>
      <c r="V152" s="58"/>
      <c r="W152" s="58"/>
      <c r="X152" s="59"/>
      <c r="Y152" s="32"/>
      <c r="Z152" s="32"/>
      <c r="AA152" s="32"/>
      <c r="AB152" s="32"/>
      <c r="AC152" s="32"/>
      <c r="AD152" s="32"/>
      <c r="AE152" s="32"/>
      <c r="AT152" s="17" t="s">
        <v>152</v>
      </c>
      <c r="AU152" s="17" t="s">
        <v>87</v>
      </c>
    </row>
    <row r="153" spans="1:65" s="12" customFormat="1" ht="25.9" customHeight="1">
      <c r="B153" s="132"/>
      <c r="D153" s="133" t="s">
        <v>77</v>
      </c>
      <c r="E153" s="134" t="s">
        <v>768</v>
      </c>
      <c r="F153" s="134" t="s">
        <v>769</v>
      </c>
      <c r="I153" s="135"/>
      <c r="J153" s="135"/>
      <c r="K153" s="136">
        <f>BK153</f>
        <v>0</v>
      </c>
      <c r="M153" s="132"/>
      <c r="N153" s="137"/>
      <c r="O153" s="138"/>
      <c r="P153" s="138"/>
      <c r="Q153" s="139">
        <f>SUM(Q154:Q182)</f>
        <v>0</v>
      </c>
      <c r="R153" s="139">
        <f>SUM(R154:R182)</f>
        <v>0</v>
      </c>
      <c r="S153" s="138"/>
      <c r="T153" s="140">
        <f>SUM(T154:T182)</f>
        <v>0</v>
      </c>
      <c r="U153" s="138"/>
      <c r="V153" s="140">
        <f>SUM(V154:V182)</f>
        <v>1.9200000000000003E-3</v>
      </c>
      <c r="W153" s="138"/>
      <c r="X153" s="141">
        <f>SUM(X154:X182)</f>
        <v>0.19305</v>
      </c>
      <c r="AR153" s="133" t="s">
        <v>87</v>
      </c>
      <c r="AT153" s="142" t="s">
        <v>77</v>
      </c>
      <c r="AU153" s="142" t="s">
        <v>78</v>
      </c>
      <c r="AY153" s="133" t="s">
        <v>144</v>
      </c>
      <c r="BK153" s="143">
        <f>SUM(BK154:BK182)</f>
        <v>0</v>
      </c>
    </row>
    <row r="154" spans="1:65" s="2" customFormat="1" ht="24">
      <c r="A154" s="32"/>
      <c r="B154" s="146"/>
      <c r="C154" s="147" t="s">
        <v>224</v>
      </c>
      <c r="D154" s="147" t="s">
        <v>146</v>
      </c>
      <c r="E154" s="148" t="s">
        <v>770</v>
      </c>
      <c r="F154" s="149" t="s">
        <v>771</v>
      </c>
      <c r="G154" s="150" t="s">
        <v>255</v>
      </c>
      <c r="H154" s="151">
        <v>96</v>
      </c>
      <c r="I154" s="152"/>
      <c r="J154" s="152"/>
      <c r="K154" s="153">
        <f>ROUND(P154*H154,2)</f>
        <v>0</v>
      </c>
      <c r="L154" s="149" t="s">
        <v>150</v>
      </c>
      <c r="M154" s="33"/>
      <c r="N154" s="154" t="s">
        <v>1</v>
      </c>
      <c r="O154" s="155" t="s">
        <v>41</v>
      </c>
      <c r="P154" s="156">
        <f>I154+J154</f>
        <v>0</v>
      </c>
      <c r="Q154" s="156">
        <f>ROUND(I154*H154,2)</f>
        <v>0</v>
      </c>
      <c r="R154" s="156">
        <f>ROUND(J154*H154,2)</f>
        <v>0</v>
      </c>
      <c r="S154" s="58"/>
      <c r="T154" s="157">
        <f>S154*H154</f>
        <v>0</v>
      </c>
      <c r="U154" s="157">
        <v>2.0000000000000002E-5</v>
      </c>
      <c r="V154" s="157">
        <f>U154*H154</f>
        <v>1.9200000000000003E-3</v>
      </c>
      <c r="W154" s="157">
        <v>2E-3</v>
      </c>
      <c r="X154" s="158">
        <f>W154*H154</f>
        <v>0.192</v>
      </c>
      <c r="Y154" s="32"/>
      <c r="Z154" s="32"/>
      <c r="AA154" s="32"/>
      <c r="AB154" s="32"/>
      <c r="AC154" s="32"/>
      <c r="AD154" s="32"/>
      <c r="AE154" s="32"/>
      <c r="AR154" s="159" t="s">
        <v>93</v>
      </c>
      <c r="AT154" s="159" t="s">
        <v>146</v>
      </c>
      <c r="AU154" s="159" t="s">
        <v>83</v>
      </c>
      <c r="AY154" s="17" t="s">
        <v>144</v>
      </c>
      <c r="BE154" s="160">
        <f>IF(O154="základní",K154,0)</f>
        <v>0</v>
      </c>
      <c r="BF154" s="160">
        <f>IF(O154="snížená",K154,0)</f>
        <v>0</v>
      </c>
      <c r="BG154" s="160">
        <f>IF(O154="zákl. přenesená",K154,0)</f>
        <v>0</v>
      </c>
      <c r="BH154" s="160">
        <f>IF(O154="sníž. přenesená",K154,0)</f>
        <v>0</v>
      </c>
      <c r="BI154" s="160">
        <f>IF(O154="nulová",K154,0)</f>
        <v>0</v>
      </c>
      <c r="BJ154" s="17" t="s">
        <v>83</v>
      </c>
      <c r="BK154" s="160">
        <f>ROUND(P154*H154,2)</f>
        <v>0</v>
      </c>
      <c r="BL154" s="17" t="s">
        <v>93</v>
      </c>
      <c r="BM154" s="159" t="s">
        <v>772</v>
      </c>
    </row>
    <row r="155" spans="1:65" s="2" customFormat="1" ht="19.5">
      <c r="A155" s="32"/>
      <c r="B155" s="33"/>
      <c r="C155" s="32"/>
      <c r="D155" s="161" t="s">
        <v>152</v>
      </c>
      <c r="E155" s="32"/>
      <c r="F155" s="162" t="s">
        <v>773</v>
      </c>
      <c r="G155" s="32"/>
      <c r="H155" s="32"/>
      <c r="I155" s="163"/>
      <c r="J155" s="163"/>
      <c r="K155" s="32"/>
      <c r="L155" s="32"/>
      <c r="M155" s="33"/>
      <c r="N155" s="164"/>
      <c r="O155" s="165"/>
      <c r="P155" s="58"/>
      <c r="Q155" s="58"/>
      <c r="R155" s="58"/>
      <c r="S155" s="58"/>
      <c r="T155" s="58"/>
      <c r="U155" s="58"/>
      <c r="V155" s="58"/>
      <c r="W155" s="58"/>
      <c r="X155" s="59"/>
      <c r="Y155" s="32"/>
      <c r="Z155" s="32"/>
      <c r="AA155" s="32"/>
      <c r="AB155" s="32"/>
      <c r="AC155" s="32"/>
      <c r="AD155" s="32"/>
      <c r="AE155" s="32"/>
      <c r="AT155" s="17" t="s">
        <v>152</v>
      </c>
      <c r="AU155" s="17" t="s">
        <v>83</v>
      </c>
    </row>
    <row r="156" spans="1:65" s="2" customFormat="1" ht="24.2" customHeight="1">
      <c r="A156" s="32"/>
      <c r="B156" s="146"/>
      <c r="C156" s="147" t="s">
        <v>9</v>
      </c>
      <c r="D156" s="147" t="s">
        <v>146</v>
      </c>
      <c r="E156" s="148" t="s">
        <v>774</v>
      </c>
      <c r="F156" s="149" t="s">
        <v>775</v>
      </c>
      <c r="G156" s="150" t="s">
        <v>255</v>
      </c>
      <c r="H156" s="151">
        <v>96</v>
      </c>
      <c r="I156" s="152"/>
      <c r="J156" s="152"/>
      <c r="K156" s="153">
        <f>ROUND(P156*H156,2)</f>
        <v>0</v>
      </c>
      <c r="L156" s="149" t="s">
        <v>150</v>
      </c>
      <c r="M156" s="33"/>
      <c r="N156" s="154" t="s">
        <v>1</v>
      </c>
      <c r="O156" s="155" t="s">
        <v>41</v>
      </c>
      <c r="P156" s="156">
        <f>I156+J156</f>
        <v>0</v>
      </c>
      <c r="Q156" s="156">
        <f>ROUND(I156*H156,2)</f>
        <v>0</v>
      </c>
      <c r="R156" s="156">
        <f>ROUND(J156*H156,2)</f>
        <v>0</v>
      </c>
      <c r="S156" s="58"/>
      <c r="T156" s="157">
        <f>S156*H156</f>
        <v>0</v>
      </c>
      <c r="U156" s="157">
        <v>0</v>
      </c>
      <c r="V156" s="157">
        <f>U156*H156</f>
        <v>0</v>
      </c>
      <c r="W156" s="157">
        <v>0</v>
      </c>
      <c r="X156" s="158">
        <f>W156*H156</f>
        <v>0</v>
      </c>
      <c r="Y156" s="32"/>
      <c r="Z156" s="32"/>
      <c r="AA156" s="32"/>
      <c r="AB156" s="32"/>
      <c r="AC156" s="32"/>
      <c r="AD156" s="32"/>
      <c r="AE156" s="32"/>
      <c r="AR156" s="159" t="s">
        <v>234</v>
      </c>
      <c r="AT156" s="159" t="s">
        <v>146</v>
      </c>
      <c r="AU156" s="159" t="s">
        <v>83</v>
      </c>
      <c r="AY156" s="17" t="s">
        <v>144</v>
      </c>
      <c r="BE156" s="160">
        <f>IF(O156="základní",K156,0)</f>
        <v>0</v>
      </c>
      <c r="BF156" s="160">
        <f>IF(O156="snížená",K156,0)</f>
        <v>0</v>
      </c>
      <c r="BG156" s="160">
        <f>IF(O156="zákl. přenesená",K156,0)</f>
        <v>0</v>
      </c>
      <c r="BH156" s="160">
        <f>IF(O156="sníž. přenesená",K156,0)</f>
        <v>0</v>
      </c>
      <c r="BI156" s="160">
        <f>IF(O156="nulová",K156,0)</f>
        <v>0</v>
      </c>
      <c r="BJ156" s="17" t="s">
        <v>83</v>
      </c>
      <c r="BK156" s="160">
        <f>ROUND(P156*H156,2)</f>
        <v>0</v>
      </c>
      <c r="BL156" s="17" t="s">
        <v>234</v>
      </c>
      <c r="BM156" s="159" t="s">
        <v>776</v>
      </c>
    </row>
    <row r="157" spans="1:65" s="2" customFormat="1" ht="19.5">
      <c r="A157" s="32"/>
      <c r="B157" s="33"/>
      <c r="C157" s="32"/>
      <c r="D157" s="161" t="s">
        <v>152</v>
      </c>
      <c r="E157" s="32"/>
      <c r="F157" s="162" t="s">
        <v>777</v>
      </c>
      <c r="G157" s="32"/>
      <c r="H157" s="32"/>
      <c r="I157" s="163"/>
      <c r="J157" s="163"/>
      <c r="K157" s="32"/>
      <c r="L157" s="32"/>
      <c r="M157" s="33"/>
      <c r="N157" s="164"/>
      <c r="O157" s="165"/>
      <c r="P157" s="58"/>
      <c r="Q157" s="58"/>
      <c r="R157" s="58"/>
      <c r="S157" s="58"/>
      <c r="T157" s="58"/>
      <c r="U157" s="58"/>
      <c r="V157" s="58"/>
      <c r="W157" s="58"/>
      <c r="X157" s="59"/>
      <c r="Y157" s="32"/>
      <c r="Z157" s="32"/>
      <c r="AA157" s="32"/>
      <c r="AB157" s="32"/>
      <c r="AC157" s="32"/>
      <c r="AD157" s="32"/>
      <c r="AE157" s="32"/>
      <c r="AT157" s="17" t="s">
        <v>152</v>
      </c>
      <c r="AU157" s="17" t="s">
        <v>83</v>
      </c>
    </row>
    <row r="158" spans="1:65" s="2" customFormat="1" ht="24.2" customHeight="1">
      <c r="A158" s="32"/>
      <c r="B158" s="146"/>
      <c r="C158" s="147" t="s">
        <v>234</v>
      </c>
      <c r="D158" s="147" t="s">
        <v>146</v>
      </c>
      <c r="E158" s="148" t="s">
        <v>778</v>
      </c>
      <c r="F158" s="149" t="s">
        <v>779</v>
      </c>
      <c r="G158" s="150" t="s">
        <v>182</v>
      </c>
      <c r="H158" s="151">
        <v>36</v>
      </c>
      <c r="I158" s="152"/>
      <c r="J158" s="152"/>
      <c r="K158" s="153">
        <f>ROUND(P158*H158,2)</f>
        <v>0</v>
      </c>
      <c r="L158" s="149" t="s">
        <v>150</v>
      </c>
      <c r="M158" s="33"/>
      <c r="N158" s="154" t="s">
        <v>1</v>
      </c>
      <c r="O158" s="155" t="s">
        <v>41</v>
      </c>
      <c r="P158" s="156">
        <f>I158+J158</f>
        <v>0</v>
      </c>
      <c r="Q158" s="156">
        <f>ROUND(I158*H158,2)</f>
        <v>0</v>
      </c>
      <c r="R158" s="156">
        <f>ROUND(J158*H158,2)</f>
        <v>0</v>
      </c>
      <c r="S158" s="58"/>
      <c r="T158" s="157">
        <f>S158*H158</f>
        <v>0</v>
      </c>
      <c r="U158" s="157">
        <v>0</v>
      </c>
      <c r="V158" s="157">
        <f>U158*H158</f>
        <v>0</v>
      </c>
      <c r="W158" s="157">
        <v>0</v>
      </c>
      <c r="X158" s="158">
        <f>W158*H158</f>
        <v>0</v>
      </c>
      <c r="Y158" s="32"/>
      <c r="Z158" s="32"/>
      <c r="AA158" s="32"/>
      <c r="AB158" s="32"/>
      <c r="AC158" s="32"/>
      <c r="AD158" s="32"/>
      <c r="AE158" s="32"/>
      <c r="AR158" s="159" t="s">
        <v>234</v>
      </c>
      <c r="AT158" s="159" t="s">
        <v>146</v>
      </c>
      <c r="AU158" s="159" t="s">
        <v>83</v>
      </c>
      <c r="AY158" s="17" t="s">
        <v>144</v>
      </c>
      <c r="BE158" s="160">
        <f>IF(O158="základní",K158,0)</f>
        <v>0</v>
      </c>
      <c r="BF158" s="160">
        <f>IF(O158="snížená",K158,0)</f>
        <v>0</v>
      </c>
      <c r="BG158" s="160">
        <f>IF(O158="zákl. přenesená",K158,0)</f>
        <v>0</v>
      </c>
      <c r="BH158" s="160">
        <f>IF(O158="sníž. přenesená",K158,0)</f>
        <v>0</v>
      </c>
      <c r="BI158" s="160">
        <f>IF(O158="nulová",K158,0)</f>
        <v>0</v>
      </c>
      <c r="BJ158" s="17" t="s">
        <v>83</v>
      </c>
      <c r="BK158" s="160">
        <f>ROUND(P158*H158,2)</f>
        <v>0</v>
      </c>
      <c r="BL158" s="17" t="s">
        <v>234</v>
      </c>
      <c r="BM158" s="159" t="s">
        <v>780</v>
      </c>
    </row>
    <row r="159" spans="1:65" s="2" customFormat="1" ht="19.5">
      <c r="A159" s="32"/>
      <c r="B159" s="33"/>
      <c r="C159" s="32"/>
      <c r="D159" s="161" t="s">
        <v>152</v>
      </c>
      <c r="E159" s="32"/>
      <c r="F159" s="162" t="s">
        <v>781</v>
      </c>
      <c r="G159" s="32"/>
      <c r="H159" s="32"/>
      <c r="I159" s="163"/>
      <c r="J159" s="163"/>
      <c r="K159" s="32"/>
      <c r="L159" s="32"/>
      <c r="M159" s="33"/>
      <c r="N159" s="164"/>
      <c r="O159" s="165"/>
      <c r="P159" s="58"/>
      <c r="Q159" s="58"/>
      <c r="R159" s="58"/>
      <c r="S159" s="58"/>
      <c r="T159" s="58"/>
      <c r="U159" s="58"/>
      <c r="V159" s="58"/>
      <c r="W159" s="58"/>
      <c r="X159" s="59"/>
      <c r="Y159" s="32"/>
      <c r="Z159" s="32"/>
      <c r="AA159" s="32"/>
      <c r="AB159" s="32"/>
      <c r="AC159" s="32"/>
      <c r="AD159" s="32"/>
      <c r="AE159" s="32"/>
      <c r="AT159" s="17" t="s">
        <v>152</v>
      </c>
      <c r="AU159" s="17" t="s">
        <v>83</v>
      </c>
    </row>
    <row r="160" spans="1:65" s="2" customFormat="1" ht="24.2" customHeight="1">
      <c r="A160" s="32"/>
      <c r="B160" s="146"/>
      <c r="C160" s="147" t="s">
        <v>240</v>
      </c>
      <c r="D160" s="147" t="s">
        <v>146</v>
      </c>
      <c r="E160" s="148" t="s">
        <v>687</v>
      </c>
      <c r="F160" s="149" t="s">
        <v>688</v>
      </c>
      <c r="G160" s="150" t="s">
        <v>182</v>
      </c>
      <c r="H160" s="151">
        <v>1</v>
      </c>
      <c r="I160" s="152"/>
      <c r="J160" s="152"/>
      <c r="K160" s="153">
        <f>ROUND(P160*H160,2)</f>
        <v>0</v>
      </c>
      <c r="L160" s="149" t="s">
        <v>150</v>
      </c>
      <c r="M160" s="33"/>
      <c r="N160" s="154" t="s">
        <v>1</v>
      </c>
      <c r="O160" s="155" t="s">
        <v>41</v>
      </c>
      <c r="P160" s="156">
        <f>I160+J160</f>
        <v>0</v>
      </c>
      <c r="Q160" s="156">
        <f>ROUND(I160*H160,2)</f>
        <v>0</v>
      </c>
      <c r="R160" s="156">
        <f>ROUND(J160*H160,2)</f>
        <v>0</v>
      </c>
      <c r="S160" s="58"/>
      <c r="T160" s="157">
        <f>S160*H160</f>
        <v>0</v>
      </c>
      <c r="U160" s="157">
        <v>0</v>
      </c>
      <c r="V160" s="157">
        <f>U160*H160</f>
        <v>0</v>
      </c>
      <c r="W160" s="157">
        <v>0</v>
      </c>
      <c r="X160" s="158">
        <f>W160*H160</f>
        <v>0</v>
      </c>
      <c r="Y160" s="32"/>
      <c r="Z160" s="32"/>
      <c r="AA160" s="32"/>
      <c r="AB160" s="32"/>
      <c r="AC160" s="32"/>
      <c r="AD160" s="32"/>
      <c r="AE160" s="32"/>
      <c r="AR160" s="159" t="s">
        <v>234</v>
      </c>
      <c r="AT160" s="159" t="s">
        <v>146</v>
      </c>
      <c r="AU160" s="159" t="s">
        <v>83</v>
      </c>
      <c r="AY160" s="17" t="s">
        <v>144</v>
      </c>
      <c r="BE160" s="160">
        <f>IF(O160="základní",K160,0)</f>
        <v>0</v>
      </c>
      <c r="BF160" s="160">
        <f>IF(O160="snížená",K160,0)</f>
        <v>0</v>
      </c>
      <c r="BG160" s="160">
        <f>IF(O160="zákl. přenesená",K160,0)</f>
        <v>0</v>
      </c>
      <c r="BH160" s="160">
        <f>IF(O160="sníž. přenesená",K160,0)</f>
        <v>0</v>
      </c>
      <c r="BI160" s="160">
        <f>IF(O160="nulová",K160,0)</f>
        <v>0</v>
      </c>
      <c r="BJ160" s="17" t="s">
        <v>83</v>
      </c>
      <c r="BK160" s="160">
        <f>ROUND(P160*H160,2)</f>
        <v>0</v>
      </c>
      <c r="BL160" s="17" t="s">
        <v>234</v>
      </c>
      <c r="BM160" s="159" t="s">
        <v>782</v>
      </c>
    </row>
    <row r="161" spans="1:65" s="2" customFormat="1" ht="29.25">
      <c r="A161" s="32"/>
      <c r="B161" s="33"/>
      <c r="C161" s="32"/>
      <c r="D161" s="161" t="s">
        <v>152</v>
      </c>
      <c r="E161" s="32"/>
      <c r="F161" s="162" t="s">
        <v>690</v>
      </c>
      <c r="G161" s="32"/>
      <c r="H161" s="32"/>
      <c r="I161" s="163"/>
      <c r="J161" s="163"/>
      <c r="K161" s="32"/>
      <c r="L161" s="32"/>
      <c r="M161" s="33"/>
      <c r="N161" s="164"/>
      <c r="O161" s="165"/>
      <c r="P161" s="58"/>
      <c r="Q161" s="58"/>
      <c r="R161" s="58"/>
      <c r="S161" s="58"/>
      <c r="T161" s="58"/>
      <c r="U161" s="58"/>
      <c r="V161" s="58"/>
      <c r="W161" s="58"/>
      <c r="X161" s="59"/>
      <c r="Y161" s="32"/>
      <c r="Z161" s="32"/>
      <c r="AA161" s="32"/>
      <c r="AB161" s="32"/>
      <c r="AC161" s="32"/>
      <c r="AD161" s="32"/>
      <c r="AE161" s="32"/>
      <c r="AT161" s="17" t="s">
        <v>152</v>
      </c>
      <c r="AU161" s="17" t="s">
        <v>83</v>
      </c>
    </row>
    <row r="162" spans="1:65" s="2" customFormat="1" ht="24.2" customHeight="1">
      <c r="A162" s="32"/>
      <c r="B162" s="146"/>
      <c r="C162" s="147" t="s">
        <v>246</v>
      </c>
      <c r="D162" s="147" t="s">
        <v>146</v>
      </c>
      <c r="E162" s="148" t="s">
        <v>783</v>
      </c>
      <c r="F162" s="149" t="s">
        <v>784</v>
      </c>
      <c r="G162" s="150" t="s">
        <v>182</v>
      </c>
      <c r="H162" s="151">
        <v>17</v>
      </c>
      <c r="I162" s="152"/>
      <c r="J162" s="152"/>
      <c r="K162" s="153">
        <f>ROUND(P162*H162,2)</f>
        <v>0</v>
      </c>
      <c r="L162" s="149" t="s">
        <v>150</v>
      </c>
      <c r="M162" s="33"/>
      <c r="N162" s="154" t="s">
        <v>1</v>
      </c>
      <c r="O162" s="155" t="s">
        <v>41</v>
      </c>
      <c r="P162" s="156">
        <f>I162+J162</f>
        <v>0</v>
      </c>
      <c r="Q162" s="156">
        <f>ROUND(I162*H162,2)</f>
        <v>0</v>
      </c>
      <c r="R162" s="156">
        <f>ROUND(J162*H162,2)</f>
        <v>0</v>
      </c>
      <c r="S162" s="58"/>
      <c r="T162" s="157">
        <f>S162*H162</f>
        <v>0</v>
      </c>
      <c r="U162" s="157">
        <v>0</v>
      </c>
      <c r="V162" s="157">
        <f>U162*H162</f>
        <v>0</v>
      </c>
      <c r="W162" s="157">
        <v>0</v>
      </c>
      <c r="X162" s="158">
        <f>W162*H162</f>
        <v>0</v>
      </c>
      <c r="Y162" s="32"/>
      <c r="Z162" s="32"/>
      <c r="AA162" s="32"/>
      <c r="AB162" s="32"/>
      <c r="AC162" s="32"/>
      <c r="AD162" s="32"/>
      <c r="AE162" s="32"/>
      <c r="AR162" s="159" t="s">
        <v>234</v>
      </c>
      <c r="AT162" s="159" t="s">
        <v>146</v>
      </c>
      <c r="AU162" s="159" t="s">
        <v>83</v>
      </c>
      <c r="AY162" s="17" t="s">
        <v>144</v>
      </c>
      <c r="BE162" s="160">
        <f>IF(O162="základní",K162,0)</f>
        <v>0</v>
      </c>
      <c r="BF162" s="160">
        <f>IF(O162="snížená",K162,0)</f>
        <v>0</v>
      </c>
      <c r="BG162" s="160">
        <f>IF(O162="zákl. přenesená",K162,0)</f>
        <v>0</v>
      </c>
      <c r="BH162" s="160">
        <f>IF(O162="sníž. přenesená",K162,0)</f>
        <v>0</v>
      </c>
      <c r="BI162" s="160">
        <f>IF(O162="nulová",K162,0)</f>
        <v>0</v>
      </c>
      <c r="BJ162" s="17" t="s">
        <v>83</v>
      </c>
      <c r="BK162" s="160">
        <f>ROUND(P162*H162,2)</f>
        <v>0</v>
      </c>
      <c r="BL162" s="17" t="s">
        <v>234</v>
      </c>
      <c r="BM162" s="159" t="s">
        <v>785</v>
      </c>
    </row>
    <row r="163" spans="1:65" s="2" customFormat="1" ht="19.5">
      <c r="A163" s="32"/>
      <c r="B163" s="33"/>
      <c r="C163" s="32"/>
      <c r="D163" s="161" t="s">
        <v>152</v>
      </c>
      <c r="E163" s="32"/>
      <c r="F163" s="162" t="s">
        <v>786</v>
      </c>
      <c r="G163" s="32"/>
      <c r="H163" s="32"/>
      <c r="I163" s="163"/>
      <c r="J163" s="163"/>
      <c r="K163" s="32"/>
      <c r="L163" s="32"/>
      <c r="M163" s="33"/>
      <c r="N163" s="164"/>
      <c r="O163" s="165"/>
      <c r="P163" s="58"/>
      <c r="Q163" s="58"/>
      <c r="R163" s="58"/>
      <c r="S163" s="58"/>
      <c r="T163" s="58"/>
      <c r="U163" s="58"/>
      <c r="V163" s="58"/>
      <c r="W163" s="58"/>
      <c r="X163" s="59"/>
      <c r="Y163" s="32"/>
      <c r="Z163" s="32"/>
      <c r="AA163" s="32"/>
      <c r="AB163" s="32"/>
      <c r="AC163" s="32"/>
      <c r="AD163" s="32"/>
      <c r="AE163" s="32"/>
      <c r="AT163" s="17" t="s">
        <v>152</v>
      </c>
      <c r="AU163" s="17" t="s">
        <v>83</v>
      </c>
    </row>
    <row r="164" spans="1:65" s="2" customFormat="1" ht="24.2" customHeight="1">
      <c r="A164" s="32"/>
      <c r="B164" s="146"/>
      <c r="C164" s="147" t="s">
        <v>252</v>
      </c>
      <c r="D164" s="147" t="s">
        <v>146</v>
      </c>
      <c r="E164" s="148" t="s">
        <v>787</v>
      </c>
      <c r="F164" s="149" t="s">
        <v>788</v>
      </c>
      <c r="G164" s="150" t="s">
        <v>182</v>
      </c>
      <c r="H164" s="151">
        <v>1</v>
      </c>
      <c r="I164" s="152"/>
      <c r="J164" s="152"/>
      <c r="K164" s="153">
        <f>ROUND(P164*H164,2)</f>
        <v>0</v>
      </c>
      <c r="L164" s="149" t="s">
        <v>150</v>
      </c>
      <c r="M164" s="33"/>
      <c r="N164" s="154" t="s">
        <v>1</v>
      </c>
      <c r="O164" s="155" t="s">
        <v>41</v>
      </c>
      <c r="P164" s="156">
        <f>I164+J164</f>
        <v>0</v>
      </c>
      <c r="Q164" s="156">
        <f>ROUND(I164*H164,2)</f>
        <v>0</v>
      </c>
      <c r="R164" s="156">
        <f>ROUND(J164*H164,2)</f>
        <v>0</v>
      </c>
      <c r="S164" s="58"/>
      <c r="T164" s="157">
        <f>S164*H164</f>
        <v>0</v>
      </c>
      <c r="U164" s="157">
        <v>0</v>
      </c>
      <c r="V164" s="157">
        <f>U164*H164</f>
        <v>0</v>
      </c>
      <c r="W164" s="157">
        <v>0</v>
      </c>
      <c r="X164" s="158">
        <f>W164*H164</f>
        <v>0</v>
      </c>
      <c r="Y164" s="32"/>
      <c r="Z164" s="32"/>
      <c r="AA164" s="32"/>
      <c r="AB164" s="32"/>
      <c r="AC164" s="32"/>
      <c r="AD164" s="32"/>
      <c r="AE164" s="32"/>
      <c r="AR164" s="159" t="s">
        <v>234</v>
      </c>
      <c r="AT164" s="159" t="s">
        <v>146</v>
      </c>
      <c r="AU164" s="159" t="s">
        <v>83</v>
      </c>
      <c r="AY164" s="17" t="s">
        <v>144</v>
      </c>
      <c r="BE164" s="160">
        <f>IF(O164="základní",K164,0)</f>
        <v>0</v>
      </c>
      <c r="BF164" s="160">
        <f>IF(O164="snížená",K164,0)</f>
        <v>0</v>
      </c>
      <c r="BG164" s="160">
        <f>IF(O164="zákl. přenesená",K164,0)</f>
        <v>0</v>
      </c>
      <c r="BH164" s="160">
        <f>IF(O164="sníž. přenesená",K164,0)</f>
        <v>0</v>
      </c>
      <c r="BI164" s="160">
        <f>IF(O164="nulová",K164,0)</f>
        <v>0</v>
      </c>
      <c r="BJ164" s="17" t="s">
        <v>83</v>
      </c>
      <c r="BK164" s="160">
        <f>ROUND(P164*H164,2)</f>
        <v>0</v>
      </c>
      <c r="BL164" s="17" t="s">
        <v>234</v>
      </c>
      <c r="BM164" s="159" t="s">
        <v>789</v>
      </c>
    </row>
    <row r="165" spans="1:65" s="2" customFormat="1" ht="19.5">
      <c r="A165" s="32"/>
      <c r="B165" s="33"/>
      <c r="C165" s="32"/>
      <c r="D165" s="161" t="s">
        <v>152</v>
      </c>
      <c r="E165" s="32"/>
      <c r="F165" s="162" t="s">
        <v>790</v>
      </c>
      <c r="G165" s="32"/>
      <c r="H165" s="32"/>
      <c r="I165" s="163"/>
      <c r="J165" s="163"/>
      <c r="K165" s="32"/>
      <c r="L165" s="32"/>
      <c r="M165" s="33"/>
      <c r="N165" s="164"/>
      <c r="O165" s="165"/>
      <c r="P165" s="58"/>
      <c r="Q165" s="58"/>
      <c r="R165" s="58"/>
      <c r="S165" s="58"/>
      <c r="T165" s="58"/>
      <c r="U165" s="58"/>
      <c r="V165" s="58"/>
      <c r="W165" s="58"/>
      <c r="X165" s="59"/>
      <c r="Y165" s="32"/>
      <c r="Z165" s="32"/>
      <c r="AA165" s="32"/>
      <c r="AB165" s="32"/>
      <c r="AC165" s="32"/>
      <c r="AD165" s="32"/>
      <c r="AE165" s="32"/>
      <c r="AT165" s="17" t="s">
        <v>152</v>
      </c>
      <c r="AU165" s="17" t="s">
        <v>83</v>
      </c>
    </row>
    <row r="166" spans="1:65" s="2" customFormat="1" ht="24.2" customHeight="1">
      <c r="A166" s="32"/>
      <c r="B166" s="146"/>
      <c r="C166" s="147" t="s">
        <v>261</v>
      </c>
      <c r="D166" s="147" t="s">
        <v>146</v>
      </c>
      <c r="E166" s="148" t="s">
        <v>791</v>
      </c>
      <c r="F166" s="149" t="s">
        <v>792</v>
      </c>
      <c r="G166" s="150" t="s">
        <v>182</v>
      </c>
      <c r="H166" s="151">
        <v>1</v>
      </c>
      <c r="I166" s="152"/>
      <c r="J166" s="152"/>
      <c r="K166" s="153">
        <f>ROUND(P166*H166,2)</f>
        <v>0</v>
      </c>
      <c r="L166" s="149" t="s">
        <v>150</v>
      </c>
      <c r="M166" s="33"/>
      <c r="N166" s="154" t="s">
        <v>1</v>
      </c>
      <c r="O166" s="155" t="s">
        <v>41</v>
      </c>
      <c r="P166" s="156">
        <f>I166+J166</f>
        <v>0</v>
      </c>
      <c r="Q166" s="156">
        <f>ROUND(I166*H166,2)</f>
        <v>0</v>
      </c>
      <c r="R166" s="156">
        <f>ROUND(J166*H166,2)</f>
        <v>0</v>
      </c>
      <c r="S166" s="58"/>
      <c r="T166" s="157">
        <f>S166*H166</f>
        <v>0</v>
      </c>
      <c r="U166" s="157">
        <v>0</v>
      </c>
      <c r="V166" s="157">
        <f>U166*H166</f>
        <v>0</v>
      </c>
      <c r="W166" s="157">
        <v>1.0499999999999999E-3</v>
      </c>
      <c r="X166" s="158">
        <f>W166*H166</f>
        <v>1.0499999999999999E-3</v>
      </c>
      <c r="Y166" s="32"/>
      <c r="Z166" s="32"/>
      <c r="AA166" s="32"/>
      <c r="AB166" s="32"/>
      <c r="AC166" s="32"/>
      <c r="AD166" s="32"/>
      <c r="AE166" s="32"/>
      <c r="AR166" s="159" t="s">
        <v>234</v>
      </c>
      <c r="AT166" s="159" t="s">
        <v>146</v>
      </c>
      <c r="AU166" s="159" t="s">
        <v>83</v>
      </c>
      <c r="AY166" s="17" t="s">
        <v>144</v>
      </c>
      <c r="BE166" s="160">
        <f>IF(O166="základní",K166,0)</f>
        <v>0</v>
      </c>
      <c r="BF166" s="160">
        <f>IF(O166="snížená",K166,0)</f>
        <v>0</v>
      </c>
      <c r="BG166" s="160">
        <f>IF(O166="zákl. přenesená",K166,0)</f>
        <v>0</v>
      </c>
      <c r="BH166" s="160">
        <f>IF(O166="sníž. přenesená",K166,0)</f>
        <v>0</v>
      </c>
      <c r="BI166" s="160">
        <f>IF(O166="nulová",K166,0)</f>
        <v>0</v>
      </c>
      <c r="BJ166" s="17" t="s">
        <v>83</v>
      </c>
      <c r="BK166" s="160">
        <f>ROUND(P166*H166,2)</f>
        <v>0</v>
      </c>
      <c r="BL166" s="17" t="s">
        <v>234</v>
      </c>
      <c r="BM166" s="159" t="s">
        <v>793</v>
      </c>
    </row>
    <row r="167" spans="1:65" s="2" customFormat="1" ht="19.5">
      <c r="A167" s="32"/>
      <c r="B167" s="33"/>
      <c r="C167" s="32"/>
      <c r="D167" s="161" t="s">
        <v>152</v>
      </c>
      <c r="E167" s="32"/>
      <c r="F167" s="162" t="s">
        <v>794</v>
      </c>
      <c r="G167" s="32"/>
      <c r="H167" s="32"/>
      <c r="I167" s="163"/>
      <c r="J167" s="163"/>
      <c r="K167" s="32"/>
      <c r="L167" s="32"/>
      <c r="M167" s="33"/>
      <c r="N167" s="164"/>
      <c r="O167" s="165"/>
      <c r="P167" s="58"/>
      <c r="Q167" s="58"/>
      <c r="R167" s="58"/>
      <c r="S167" s="58"/>
      <c r="T167" s="58"/>
      <c r="U167" s="58"/>
      <c r="V167" s="58"/>
      <c r="W167" s="58"/>
      <c r="X167" s="59"/>
      <c r="Y167" s="32"/>
      <c r="Z167" s="32"/>
      <c r="AA167" s="32"/>
      <c r="AB167" s="32"/>
      <c r="AC167" s="32"/>
      <c r="AD167" s="32"/>
      <c r="AE167" s="32"/>
      <c r="AT167" s="17" t="s">
        <v>152</v>
      </c>
      <c r="AU167" s="17" t="s">
        <v>83</v>
      </c>
    </row>
    <row r="168" spans="1:65" s="2" customFormat="1" ht="24.2" customHeight="1">
      <c r="A168" s="32"/>
      <c r="B168" s="146"/>
      <c r="C168" s="147" t="s">
        <v>8</v>
      </c>
      <c r="D168" s="147" t="s">
        <v>146</v>
      </c>
      <c r="E168" s="148" t="s">
        <v>795</v>
      </c>
      <c r="F168" s="149" t="s">
        <v>796</v>
      </c>
      <c r="G168" s="150" t="s">
        <v>182</v>
      </c>
      <c r="H168" s="151">
        <v>1</v>
      </c>
      <c r="I168" s="152"/>
      <c r="J168" s="152"/>
      <c r="K168" s="153">
        <f>ROUND(P168*H168,2)</f>
        <v>0</v>
      </c>
      <c r="L168" s="149" t="s">
        <v>150</v>
      </c>
      <c r="M168" s="33"/>
      <c r="N168" s="154" t="s">
        <v>1</v>
      </c>
      <c r="O168" s="155" t="s">
        <v>41</v>
      </c>
      <c r="P168" s="156">
        <f>I168+J168</f>
        <v>0</v>
      </c>
      <c r="Q168" s="156">
        <f>ROUND(I168*H168,2)</f>
        <v>0</v>
      </c>
      <c r="R168" s="156">
        <f>ROUND(J168*H168,2)</f>
        <v>0</v>
      </c>
      <c r="S168" s="58"/>
      <c r="T168" s="157">
        <f>S168*H168</f>
        <v>0</v>
      </c>
      <c r="U168" s="157">
        <v>0</v>
      </c>
      <c r="V168" s="157">
        <f>U168*H168</f>
        <v>0</v>
      </c>
      <c r="W168" s="157">
        <v>0</v>
      </c>
      <c r="X168" s="158">
        <f>W168*H168</f>
        <v>0</v>
      </c>
      <c r="Y168" s="32"/>
      <c r="Z168" s="32"/>
      <c r="AA168" s="32"/>
      <c r="AB168" s="32"/>
      <c r="AC168" s="32"/>
      <c r="AD168" s="32"/>
      <c r="AE168" s="32"/>
      <c r="AR168" s="159" t="s">
        <v>234</v>
      </c>
      <c r="AT168" s="159" t="s">
        <v>146</v>
      </c>
      <c r="AU168" s="159" t="s">
        <v>83</v>
      </c>
      <c r="AY168" s="17" t="s">
        <v>144</v>
      </c>
      <c r="BE168" s="160">
        <f>IF(O168="základní",K168,0)</f>
        <v>0</v>
      </c>
      <c r="BF168" s="160">
        <f>IF(O168="snížená",K168,0)</f>
        <v>0</v>
      </c>
      <c r="BG168" s="160">
        <f>IF(O168="zákl. přenesená",K168,0)</f>
        <v>0</v>
      </c>
      <c r="BH168" s="160">
        <f>IF(O168="sníž. přenesená",K168,0)</f>
        <v>0</v>
      </c>
      <c r="BI168" s="160">
        <f>IF(O168="nulová",K168,0)</f>
        <v>0</v>
      </c>
      <c r="BJ168" s="17" t="s">
        <v>83</v>
      </c>
      <c r="BK168" s="160">
        <f>ROUND(P168*H168,2)</f>
        <v>0</v>
      </c>
      <c r="BL168" s="17" t="s">
        <v>234</v>
      </c>
      <c r="BM168" s="159" t="s">
        <v>797</v>
      </c>
    </row>
    <row r="169" spans="1:65" s="2" customFormat="1" ht="11.25">
      <c r="A169" s="32"/>
      <c r="B169" s="33"/>
      <c r="C169" s="32"/>
      <c r="D169" s="161" t="s">
        <v>152</v>
      </c>
      <c r="E169" s="32"/>
      <c r="F169" s="162" t="s">
        <v>798</v>
      </c>
      <c r="G169" s="32"/>
      <c r="H169" s="32"/>
      <c r="I169" s="163"/>
      <c r="J169" s="163"/>
      <c r="K169" s="32"/>
      <c r="L169" s="32"/>
      <c r="M169" s="33"/>
      <c r="N169" s="164"/>
      <c r="O169" s="165"/>
      <c r="P169" s="58"/>
      <c r="Q169" s="58"/>
      <c r="R169" s="58"/>
      <c r="S169" s="58"/>
      <c r="T169" s="58"/>
      <c r="U169" s="58"/>
      <c r="V169" s="58"/>
      <c r="W169" s="58"/>
      <c r="X169" s="59"/>
      <c r="Y169" s="32"/>
      <c r="Z169" s="32"/>
      <c r="AA169" s="32"/>
      <c r="AB169" s="32"/>
      <c r="AC169" s="32"/>
      <c r="AD169" s="32"/>
      <c r="AE169" s="32"/>
      <c r="AT169" s="17" t="s">
        <v>152</v>
      </c>
      <c r="AU169" s="17" t="s">
        <v>83</v>
      </c>
    </row>
    <row r="170" spans="1:65" s="2" customFormat="1" ht="24.2" customHeight="1">
      <c r="A170" s="32"/>
      <c r="B170" s="146"/>
      <c r="C170" s="147" t="s">
        <v>270</v>
      </c>
      <c r="D170" s="147" t="s">
        <v>146</v>
      </c>
      <c r="E170" s="148" t="s">
        <v>799</v>
      </c>
      <c r="F170" s="149" t="s">
        <v>800</v>
      </c>
      <c r="G170" s="150" t="s">
        <v>182</v>
      </c>
      <c r="H170" s="151">
        <v>1</v>
      </c>
      <c r="I170" s="152"/>
      <c r="J170" s="152"/>
      <c r="K170" s="153">
        <f>ROUND(P170*H170,2)</f>
        <v>0</v>
      </c>
      <c r="L170" s="149" t="s">
        <v>150</v>
      </c>
      <c r="M170" s="33"/>
      <c r="N170" s="154" t="s">
        <v>1</v>
      </c>
      <c r="O170" s="155" t="s">
        <v>41</v>
      </c>
      <c r="P170" s="156">
        <f>I170+J170</f>
        <v>0</v>
      </c>
      <c r="Q170" s="156">
        <f>ROUND(I170*H170,2)</f>
        <v>0</v>
      </c>
      <c r="R170" s="156">
        <f>ROUND(J170*H170,2)</f>
        <v>0</v>
      </c>
      <c r="S170" s="58"/>
      <c r="T170" s="157">
        <f>S170*H170</f>
        <v>0</v>
      </c>
      <c r="U170" s="157">
        <v>0</v>
      </c>
      <c r="V170" s="157">
        <f>U170*H170</f>
        <v>0</v>
      </c>
      <c r="W170" s="157">
        <v>0</v>
      </c>
      <c r="X170" s="158">
        <f>W170*H170</f>
        <v>0</v>
      </c>
      <c r="Y170" s="32"/>
      <c r="Z170" s="32"/>
      <c r="AA170" s="32"/>
      <c r="AB170" s="32"/>
      <c r="AC170" s="32"/>
      <c r="AD170" s="32"/>
      <c r="AE170" s="32"/>
      <c r="AR170" s="159" t="s">
        <v>234</v>
      </c>
      <c r="AT170" s="159" t="s">
        <v>146</v>
      </c>
      <c r="AU170" s="159" t="s">
        <v>83</v>
      </c>
      <c r="AY170" s="17" t="s">
        <v>144</v>
      </c>
      <c r="BE170" s="160">
        <f>IF(O170="základní",K170,0)</f>
        <v>0</v>
      </c>
      <c r="BF170" s="160">
        <f>IF(O170="snížená",K170,0)</f>
        <v>0</v>
      </c>
      <c r="BG170" s="160">
        <f>IF(O170="zákl. přenesená",K170,0)</f>
        <v>0</v>
      </c>
      <c r="BH170" s="160">
        <f>IF(O170="sníž. přenesená",K170,0)</f>
        <v>0</v>
      </c>
      <c r="BI170" s="160">
        <f>IF(O170="nulová",K170,0)</f>
        <v>0</v>
      </c>
      <c r="BJ170" s="17" t="s">
        <v>83</v>
      </c>
      <c r="BK170" s="160">
        <f>ROUND(P170*H170,2)</f>
        <v>0</v>
      </c>
      <c r="BL170" s="17" t="s">
        <v>234</v>
      </c>
      <c r="BM170" s="159" t="s">
        <v>801</v>
      </c>
    </row>
    <row r="171" spans="1:65" s="2" customFormat="1" ht="29.25">
      <c r="A171" s="32"/>
      <c r="B171" s="33"/>
      <c r="C171" s="32"/>
      <c r="D171" s="161" t="s">
        <v>152</v>
      </c>
      <c r="E171" s="32"/>
      <c r="F171" s="162" t="s">
        <v>802</v>
      </c>
      <c r="G171" s="32"/>
      <c r="H171" s="32"/>
      <c r="I171" s="163"/>
      <c r="J171" s="163"/>
      <c r="K171" s="32"/>
      <c r="L171" s="32"/>
      <c r="M171" s="33"/>
      <c r="N171" s="164"/>
      <c r="O171" s="165"/>
      <c r="P171" s="58"/>
      <c r="Q171" s="58"/>
      <c r="R171" s="58"/>
      <c r="S171" s="58"/>
      <c r="T171" s="58"/>
      <c r="U171" s="58"/>
      <c r="V171" s="58"/>
      <c r="W171" s="58"/>
      <c r="X171" s="59"/>
      <c r="Y171" s="32"/>
      <c r="Z171" s="32"/>
      <c r="AA171" s="32"/>
      <c r="AB171" s="32"/>
      <c r="AC171" s="32"/>
      <c r="AD171" s="32"/>
      <c r="AE171" s="32"/>
      <c r="AT171" s="17" t="s">
        <v>152</v>
      </c>
      <c r="AU171" s="17" t="s">
        <v>83</v>
      </c>
    </row>
    <row r="172" spans="1:65" s="2" customFormat="1" ht="24.2" customHeight="1">
      <c r="A172" s="32"/>
      <c r="B172" s="146"/>
      <c r="C172" s="147" t="s">
        <v>275</v>
      </c>
      <c r="D172" s="147" t="s">
        <v>146</v>
      </c>
      <c r="E172" s="148" t="s">
        <v>803</v>
      </c>
      <c r="F172" s="149" t="s">
        <v>804</v>
      </c>
      <c r="G172" s="150" t="s">
        <v>182</v>
      </c>
      <c r="H172" s="151">
        <v>1</v>
      </c>
      <c r="I172" s="152"/>
      <c r="J172" s="152"/>
      <c r="K172" s="153">
        <f>ROUND(P172*H172,2)</f>
        <v>0</v>
      </c>
      <c r="L172" s="149" t="s">
        <v>150</v>
      </c>
      <c r="M172" s="33"/>
      <c r="N172" s="154" t="s">
        <v>1</v>
      </c>
      <c r="O172" s="155" t="s">
        <v>41</v>
      </c>
      <c r="P172" s="156">
        <f>I172+J172</f>
        <v>0</v>
      </c>
      <c r="Q172" s="156">
        <f>ROUND(I172*H172,2)</f>
        <v>0</v>
      </c>
      <c r="R172" s="156">
        <f>ROUND(J172*H172,2)</f>
        <v>0</v>
      </c>
      <c r="S172" s="58"/>
      <c r="T172" s="157">
        <f>S172*H172</f>
        <v>0</v>
      </c>
      <c r="U172" s="157">
        <v>0</v>
      </c>
      <c r="V172" s="157">
        <f>U172*H172</f>
        <v>0</v>
      </c>
      <c r="W172" s="157">
        <v>0</v>
      </c>
      <c r="X172" s="158">
        <f>W172*H172</f>
        <v>0</v>
      </c>
      <c r="Y172" s="32"/>
      <c r="Z172" s="32"/>
      <c r="AA172" s="32"/>
      <c r="AB172" s="32"/>
      <c r="AC172" s="32"/>
      <c r="AD172" s="32"/>
      <c r="AE172" s="32"/>
      <c r="AR172" s="159" t="s">
        <v>234</v>
      </c>
      <c r="AT172" s="159" t="s">
        <v>146</v>
      </c>
      <c r="AU172" s="159" t="s">
        <v>83</v>
      </c>
      <c r="AY172" s="17" t="s">
        <v>144</v>
      </c>
      <c r="BE172" s="160">
        <f>IF(O172="základní",K172,0)</f>
        <v>0</v>
      </c>
      <c r="BF172" s="160">
        <f>IF(O172="snížená",K172,0)</f>
        <v>0</v>
      </c>
      <c r="BG172" s="160">
        <f>IF(O172="zákl. přenesená",K172,0)</f>
        <v>0</v>
      </c>
      <c r="BH172" s="160">
        <f>IF(O172="sníž. přenesená",K172,0)</f>
        <v>0</v>
      </c>
      <c r="BI172" s="160">
        <f>IF(O172="nulová",K172,0)</f>
        <v>0</v>
      </c>
      <c r="BJ172" s="17" t="s">
        <v>83</v>
      </c>
      <c r="BK172" s="160">
        <f>ROUND(P172*H172,2)</f>
        <v>0</v>
      </c>
      <c r="BL172" s="17" t="s">
        <v>234</v>
      </c>
      <c r="BM172" s="159" t="s">
        <v>805</v>
      </c>
    </row>
    <row r="173" spans="1:65" s="2" customFormat="1" ht="11.25">
      <c r="A173" s="32"/>
      <c r="B173" s="33"/>
      <c r="C173" s="32"/>
      <c r="D173" s="161" t="s">
        <v>152</v>
      </c>
      <c r="E173" s="32"/>
      <c r="F173" s="162" t="s">
        <v>806</v>
      </c>
      <c r="G173" s="32"/>
      <c r="H173" s="32"/>
      <c r="I173" s="163"/>
      <c r="J173" s="163"/>
      <c r="K173" s="32"/>
      <c r="L173" s="32"/>
      <c r="M173" s="33"/>
      <c r="N173" s="164"/>
      <c r="O173" s="165"/>
      <c r="P173" s="58"/>
      <c r="Q173" s="58"/>
      <c r="R173" s="58"/>
      <c r="S173" s="58"/>
      <c r="T173" s="58"/>
      <c r="U173" s="58"/>
      <c r="V173" s="58"/>
      <c r="W173" s="58"/>
      <c r="X173" s="59"/>
      <c r="Y173" s="32"/>
      <c r="Z173" s="32"/>
      <c r="AA173" s="32"/>
      <c r="AB173" s="32"/>
      <c r="AC173" s="32"/>
      <c r="AD173" s="32"/>
      <c r="AE173" s="32"/>
      <c r="AT173" s="17" t="s">
        <v>152</v>
      </c>
      <c r="AU173" s="17" t="s">
        <v>83</v>
      </c>
    </row>
    <row r="174" spans="1:65" s="2" customFormat="1" ht="24.2" customHeight="1">
      <c r="A174" s="32"/>
      <c r="B174" s="146"/>
      <c r="C174" s="147" t="s">
        <v>281</v>
      </c>
      <c r="D174" s="147" t="s">
        <v>146</v>
      </c>
      <c r="E174" s="148" t="s">
        <v>807</v>
      </c>
      <c r="F174" s="149" t="s">
        <v>808</v>
      </c>
      <c r="G174" s="150" t="s">
        <v>705</v>
      </c>
      <c r="H174" s="151">
        <v>16</v>
      </c>
      <c r="I174" s="152"/>
      <c r="J174" s="152"/>
      <c r="K174" s="153">
        <f>ROUND(P174*H174,2)</f>
        <v>0</v>
      </c>
      <c r="L174" s="149" t="s">
        <v>150</v>
      </c>
      <c r="M174" s="33"/>
      <c r="N174" s="154" t="s">
        <v>1</v>
      </c>
      <c r="O174" s="155" t="s">
        <v>41</v>
      </c>
      <c r="P174" s="156">
        <f>I174+J174</f>
        <v>0</v>
      </c>
      <c r="Q174" s="156">
        <f>ROUND(I174*H174,2)</f>
        <v>0</v>
      </c>
      <c r="R174" s="156">
        <f>ROUND(J174*H174,2)</f>
        <v>0</v>
      </c>
      <c r="S174" s="58"/>
      <c r="T174" s="157">
        <f>S174*H174</f>
        <v>0</v>
      </c>
      <c r="U174" s="157">
        <v>0</v>
      </c>
      <c r="V174" s="157">
        <f>U174*H174</f>
        <v>0</v>
      </c>
      <c r="W174" s="157">
        <v>0</v>
      </c>
      <c r="X174" s="158">
        <f>W174*H174</f>
        <v>0</v>
      </c>
      <c r="Y174" s="32"/>
      <c r="Z174" s="32"/>
      <c r="AA174" s="32"/>
      <c r="AB174" s="32"/>
      <c r="AC174" s="32"/>
      <c r="AD174" s="32"/>
      <c r="AE174" s="32"/>
      <c r="AR174" s="159" t="s">
        <v>706</v>
      </c>
      <c r="AT174" s="159" t="s">
        <v>146</v>
      </c>
      <c r="AU174" s="159" t="s">
        <v>83</v>
      </c>
      <c r="AY174" s="17" t="s">
        <v>144</v>
      </c>
      <c r="BE174" s="160">
        <f>IF(O174="základní",K174,0)</f>
        <v>0</v>
      </c>
      <c r="BF174" s="160">
        <f>IF(O174="snížená",K174,0)</f>
        <v>0</v>
      </c>
      <c r="BG174" s="160">
        <f>IF(O174="zákl. přenesená",K174,0)</f>
        <v>0</v>
      </c>
      <c r="BH174" s="160">
        <f>IF(O174="sníž. přenesená",K174,0)</f>
        <v>0</v>
      </c>
      <c r="BI174" s="160">
        <f>IF(O174="nulová",K174,0)</f>
        <v>0</v>
      </c>
      <c r="BJ174" s="17" t="s">
        <v>83</v>
      </c>
      <c r="BK174" s="160">
        <f>ROUND(P174*H174,2)</f>
        <v>0</v>
      </c>
      <c r="BL174" s="17" t="s">
        <v>706</v>
      </c>
      <c r="BM174" s="159" t="s">
        <v>809</v>
      </c>
    </row>
    <row r="175" spans="1:65" s="2" customFormat="1" ht="19.5">
      <c r="A175" s="32"/>
      <c r="B175" s="33"/>
      <c r="C175" s="32"/>
      <c r="D175" s="161" t="s">
        <v>152</v>
      </c>
      <c r="E175" s="32"/>
      <c r="F175" s="162" t="s">
        <v>810</v>
      </c>
      <c r="G175" s="32"/>
      <c r="H175" s="32"/>
      <c r="I175" s="163"/>
      <c r="J175" s="163"/>
      <c r="K175" s="32"/>
      <c r="L175" s="32"/>
      <c r="M175" s="33"/>
      <c r="N175" s="164"/>
      <c r="O175" s="165"/>
      <c r="P175" s="58"/>
      <c r="Q175" s="58"/>
      <c r="R175" s="58"/>
      <c r="S175" s="58"/>
      <c r="T175" s="58"/>
      <c r="U175" s="58"/>
      <c r="V175" s="58"/>
      <c r="W175" s="58"/>
      <c r="X175" s="59"/>
      <c r="Y175" s="32"/>
      <c r="Z175" s="32"/>
      <c r="AA175" s="32"/>
      <c r="AB175" s="32"/>
      <c r="AC175" s="32"/>
      <c r="AD175" s="32"/>
      <c r="AE175" s="32"/>
      <c r="AT175" s="17" t="s">
        <v>152</v>
      </c>
      <c r="AU175" s="17" t="s">
        <v>83</v>
      </c>
    </row>
    <row r="176" spans="1:65" s="2" customFormat="1" ht="19.5">
      <c r="A176" s="32"/>
      <c r="B176" s="33"/>
      <c r="C176" s="32"/>
      <c r="D176" s="161" t="s">
        <v>709</v>
      </c>
      <c r="E176" s="32"/>
      <c r="F176" s="202" t="s">
        <v>811</v>
      </c>
      <c r="G176" s="32"/>
      <c r="H176" s="32"/>
      <c r="I176" s="163"/>
      <c r="J176" s="163"/>
      <c r="K176" s="32"/>
      <c r="L176" s="32"/>
      <c r="M176" s="33"/>
      <c r="N176" s="164"/>
      <c r="O176" s="165"/>
      <c r="P176" s="58"/>
      <c r="Q176" s="58"/>
      <c r="R176" s="58"/>
      <c r="S176" s="58"/>
      <c r="T176" s="58"/>
      <c r="U176" s="58"/>
      <c r="V176" s="58"/>
      <c r="W176" s="58"/>
      <c r="X176" s="59"/>
      <c r="Y176" s="32"/>
      <c r="Z176" s="32"/>
      <c r="AA176" s="32"/>
      <c r="AB176" s="32"/>
      <c r="AC176" s="32"/>
      <c r="AD176" s="32"/>
      <c r="AE176" s="32"/>
      <c r="AT176" s="17" t="s">
        <v>709</v>
      </c>
      <c r="AU176" s="17" t="s">
        <v>83</v>
      </c>
    </row>
    <row r="177" spans="1:65" s="2" customFormat="1" ht="24.2" customHeight="1">
      <c r="A177" s="32"/>
      <c r="B177" s="146"/>
      <c r="C177" s="147" t="s">
        <v>288</v>
      </c>
      <c r="D177" s="147" t="s">
        <v>146</v>
      </c>
      <c r="E177" s="148" t="s">
        <v>703</v>
      </c>
      <c r="F177" s="149" t="s">
        <v>704</v>
      </c>
      <c r="G177" s="150" t="s">
        <v>705</v>
      </c>
      <c r="H177" s="151">
        <v>13</v>
      </c>
      <c r="I177" s="152"/>
      <c r="J177" s="152"/>
      <c r="K177" s="153">
        <f>ROUND(P177*H177,2)</f>
        <v>0</v>
      </c>
      <c r="L177" s="149" t="s">
        <v>150</v>
      </c>
      <c r="M177" s="33"/>
      <c r="N177" s="154" t="s">
        <v>1</v>
      </c>
      <c r="O177" s="155" t="s">
        <v>41</v>
      </c>
      <c r="P177" s="156">
        <f>I177+J177</f>
        <v>0</v>
      </c>
      <c r="Q177" s="156">
        <f>ROUND(I177*H177,2)</f>
        <v>0</v>
      </c>
      <c r="R177" s="156">
        <f>ROUND(J177*H177,2)</f>
        <v>0</v>
      </c>
      <c r="S177" s="58"/>
      <c r="T177" s="157">
        <f>S177*H177</f>
        <v>0</v>
      </c>
      <c r="U177" s="157">
        <v>0</v>
      </c>
      <c r="V177" s="157">
        <f>U177*H177</f>
        <v>0</v>
      </c>
      <c r="W177" s="157">
        <v>0</v>
      </c>
      <c r="X177" s="158">
        <f>W177*H177</f>
        <v>0</v>
      </c>
      <c r="Y177" s="32"/>
      <c r="Z177" s="32"/>
      <c r="AA177" s="32"/>
      <c r="AB177" s="32"/>
      <c r="AC177" s="32"/>
      <c r="AD177" s="32"/>
      <c r="AE177" s="32"/>
      <c r="AR177" s="159" t="s">
        <v>234</v>
      </c>
      <c r="AT177" s="159" t="s">
        <v>146</v>
      </c>
      <c r="AU177" s="159" t="s">
        <v>83</v>
      </c>
      <c r="AY177" s="17" t="s">
        <v>144</v>
      </c>
      <c r="BE177" s="160">
        <f>IF(O177="základní",K177,0)</f>
        <v>0</v>
      </c>
      <c r="BF177" s="160">
        <f>IF(O177="snížená",K177,0)</f>
        <v>0</v>
      </c>
      <c r="BG177" s="160">
        <f>IF(O177="zákl. přenesená",K177,0)</f>
        <v>0</v>
      </c>
      <c r="BH177" s="160">
        <f>IF(O177="sníž. přenesená",K177,0)</f>
        <v>0</v>
      </c>
      <c r="BI177" s="160">
        <f>IF(O177="nulová",K177,0)</f>
        <v>0</v>
      </c>
      <c r="BJ177" s="17" t="s">
        <v>83</v>
      </c>
      <c r="BK177" s="160">
        <f>ROUND(P177*H177,2)</f>
        <v>0</v>
      </c>
      <c r="BL177" s="17" t="s">
        <v>234</v>
      </c>
      <c r="BM177" s="159" t="s">
        <v>812</v>
      </c>
    </row>
    <row r="178" spans="1:65" s="2" customFormat="1" ht="19.5">
      <c r="A178" s="32"/>
      <c r="B178" s="33"/>
      <c r="C178" s="32"/>
      <c r="D178" s="161" t="s">
        <v>152</v>
      </c>
      <c r="E178" s="32"/>
      <c r="F178" s="162" t="s">
        <v>708</v>
      </c>
      <c r="G178" s="32"/>
      <c r="H178" s="32"/>
      <c r="I178" s="163"/>
      <c r="J178" s="163"/>
      <c r="K178" s="32"/>
      <c r="L178" s="32"/>
      <c r="M178" s="33"/>
      <c r="N178" s="164"/>
      <c r="O178" s="165"/>
      <c r="P178" s="58"/>
      <c r="Q178" s="58"/>
      <c r="R178" s="58"/>
      <c r="S178" s="58"/>
      <c r="T178" s="58"/>
      <c r="U178" s="58"/>
      <c r="V178" s="58"/>
      <c r="W178" s="58"/>
      <c r="X178" s="59"/>
      <c r="Y178" s="32"/>
      <c r="Z178" s="32"/>
      <c r="AA178" s="32"/>
      <c r="AB178" s="32"/>
      <c r="AC178" s="32"/>
      <c r="AD178" s="32"/>
      <c r="AE178" s="32"/>
      <c r="AT178" s="17" t="s">
        <v>152</v>
      </c>
      <c r="AU178" s="17" t="s">
        <v>83</v>
      </c>
    </row>
    <row r="179" spans="1:65" s="2" customFormat="1" ht="29.25">
      <c r="A179" s="32"/>
      <c r="B179" s="33"/>
      <c r="C179" s="32"/>
      <c r="D179" s="161" t="s">
        <v>709</v>
      </c>
      <c r="E179" s="32"/>
      <c r="F179" s="202" t="s">
        <v>813</v>
      </c>
      <c r="G179" s="32"/>
      <c r="H179" s="32"/>
      <c r="I179" s="163"/>
      <c r="J179" s="163"/>
      <c r="K179" s="32"/>
      <c r="L179" s="32"/>
      <c r="M179" s="33"/>
      <c r="N179" s="164"/>
      <c r="O179" s="165"/>
      <c r="P179" s="58"/>
      <c r="Q179" s="58"/>
      <c r="R179" s="58"/>
      <c r="S179" s="58"/>
      <c r="T179" s="58"/>
      <c r="U179" s="58"/>
      <c r="V179" s="58"/>
      <c r="W179" s="58"/>
      <c r="X179" s="59"/>
      <c r="Y179" s="32"/>
      <c r="Z179" s="32"/>
      <c r="AA179" s="32"/>
      <c r="AB179" s="32"/>
      <c r="AC179" s="32"/>
      <c r="AD179" s="32"/>
      <c r="AE179" s="32"/>
      <c r="AT179" s="17" t="s">
        <v>709</v>
      </c>
      <c r="AU179" s="17" t="s">
        <v>83</v>
      </c>
    </row>
    <row r="180" spans="1:65" s="2" customFormat="1" ht="24.2" customHeight="1">
      <c r="A180" s="32"/>
      <c r="B180" s="146"/>
      <c r="C180" s="147" t="s">
        <v>296</v>
      </c>
      <c r="D180" s="147" t="s">
        <v>146</v>
      </c>
      <c r="E180" s="148" t="s">
        <v>711</v>
      </c>
      <c r="F180" s="149" t="s">
        <v>712</v>
      </c>
      <c r="G180" s="150" t="s">
        <v>182</v>
      </c>
      <c r="H180" s="151">
        <v>1</v>
      </c>
      <c r="I180" s="152"/>
      <c r="J180" s="152"/>
      <c r="K180" s="153">
        <f>ROUND(P180*H180,2)</f>
        <v>0</v>
      </c>
      <c r="L180" s="149" t="s">
        <v>150</v>
      </c>
      <c r="M180" s="33"/>
      <c r="N180" s="154" t="s">
        <v>1</v>
      </c>
      <c r="O180" s="155" t="s">
        <v>41</v>
      </c>
      <c r="P180" s="156">
        <f>I180+J180</f>
        <v>0</v>
      </c>
      <c r="Q180" s="156">
        <f>ROUND(I180*H180,2)</f>
        <v>0</v>
      </c>
      <c r="R180" s="156">
        <f>ROUND(J180*H180,2)</f>
        <v>0</v>
      </c>
      <c r="S180" s="58"/>
      <c r="T180" s="157">
        <f>S180*H180</f>
        <v>0</v>
      </c>
      <c r="U180" s="157">
        <v>0</v>
      </c>
      <c r="V180" s="157">
        <f>U180*H180</f>
        <v>0</v>
      </c>
      <c r="W180" s="157">
        <v>0</v>
      </c>
      <c r="X180" s="158">
        <f>W180*H180</f>
        <v>0</v>
      </c>
      <c r="Y180" s="32"/>
      <c r="Z180" s="32"/>
      <c r="AA180" s="32"/>
      <c r="AB180" s="32"/>
      <c r="AC180" s="32"/>
      <c r="AD180" s="32"/>
      <c r="AE180" s="32"/>
      <c r="AR180" s="159" t="s">
        <v>234</v>
      </c>
      <c r="AT180" s="159" t="s">
        <v>146</v>
      </c>
      <c r="AU180" s="159" t="s">
        <v>83</v>
      </c>
      <c r="AY180" s="17" t="s">
        <v>144</v>
      </c>
      <c r="BE180" s="160">
        <f>IF(O180="základní",K180,0)</f>
        <v>0</v>
      </c>
      <c r="BF180" s="160">
        <f>IF(O180="snížená",K180,0)</f>
        <v>0</v>
      </c>
      <c r="BG180" s="160">
        <f>IF(O180="zákl. přenesená",K180,0)</f>
        <v>0</v>
      </c>
      <c r="BH180" s="160">
        <f>IF(O180="sníž. přenesená",K180,0)</f>
        <v>0</v>
      </c>
      <c r="BI180" s="160">
        <f>IF(O180="nulová",K180,0)</f>
        <v>0</v>
      </c>
      <c r="BJ180" s="17" t="s">
        <v>83</v>
      </c>
      <c r="BK180" s="160">
        <f>ROUND(P180*H180,2)</f>
        <v>0</v>
      </c>
      <c r="BL180" s="17" t="s">
        <v>234</v>
      </c>
      <c r="BM180" s="159" t="s">
        <v>814</v>
      </c>
    </row>
    <row r="181" spans="1:65" s="2" customFormat="1" ht="29.25">
      <c r="A181" s="32"/>
      <c r="B181" s="33"/>
      <c r="C181" s="32"/>
      <c r="D181" s="161" t="s">
        <v>152</v>
      </c>
      <c r="E181" s="32"/>
      <c r="F181" s="162" t="s">
        <v>714</v>
      </c>
      <c r="G181" s="32"/>
      <c r="H181" s="32"/>
      <c r="I181" s="163"/>
      <c r="J181" s="163"/>
      <c r="K181" s="32"/>
      <c r="L181" s="32"/>
      <c r="M181" s="33"/>
      <c r="N181" s="164"/>
      <c r="O181" s="165"/>
      <c r="P181" s="58"/>
      <c r="Q181" s="58"/>
      <c r="R181" s="58"/>
      <c r="S181" s="58"/>
      <c r="T181" s="58"/>
      <c r="U181" s="58"/>
      <c r="V181" s="58"/>
      <c r="W181" s="58"/>
      <c r="X181" s="59"/>
      <c r="Y181" s="32"/>
      <c r="Z181" s="32"/>
      <c r="AA181" s="32"/>
      <c r="AB181" s="32"/>
      <c r="AC181" s="32"/>
      <c r="AD181" s="32"/>
      <c r="AE181" s="32"/>
      <c r="AT181" s="17" t="s">
        <v>152</v>
      </c>
      <c r="AU181" s="17" t="s">
        <v>83</v>
      </c>
    </row>
    <row r="182" spans="1:65" s="2" customFormat="1" ht="19.5">
      <c r="A182" s="32"/>
      <c r="B182" s="33"/>
      <c r="C182" s="32"/>
      <c r="D182" s="161" t="s">
        <v>709</v>
      </c>
      <c r="E182" s="32"/>
      <c r="F182" s="202" t="s">
        <v>815</v>
      </c>
      <c r="G182" s="32"/>
      <c r="H182" s="32"/>
      <c r="I182" s="163"/>
      <c r="J182" s="163"/>
      <c r="K182" s="32"/>
      <c r="L182" s="32"/>
      <c r="M182" s="33"/>
      <c r="N182" s="203"/>
      <c r="O182" s="204"/>
      <c r="P182" s="205"/>
      <c r="Q182" s="205"/>
      <c r="R182" s="205"/>
      <c r="S182" s="205"/>
      <c r="T182" s="205"/>
      <c r="U182" s="205"/>
      <c r="V182" s="205"/>
      <c r="W182" s="205"/>
      <c r="X182" s="206"/>
      <c r="Y182" s="32"/>
      <c r="Z182" s="32"/>
      <c r="AA182" s="32"/>
      <c r="AB182" s="32"/>
      <c r="AC182" s="32"/>
      <c r="AD182" s="32"/>
      <c r="AE182" s="32"/>
      <c r="AT182" s="17" t="s">
        <v>709</v>
      </c>
      <c r="AU182" s="17" t="s">
        <v>83</v>
      </c>
    </row>
    <row r="183" spans="1:65" s="2" customFormat="1" ht="6.95" customHeight="1">
      <c r="A183" s="32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33"/>
      <c r="N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</row>
  </sheetData>
  <autoFilter ref="C118:L182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46" t="s">
        <v>6</v>
      </c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T2" s="17" t="s">
        <v>98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87</v>
      </c>
    </row>
    <row r="4" spans="1:46" s="1" customFormat="1" ht="24.95" customHeight="1">
      <c r="B4" s="20"/>
      <c r="D4" s="21" t="s">
        <v>99</v>
      </c>
      <c r="M4" s="20"/>
      <c r="N4" s="94" t="s">
        <v>11</v>
      </c>
      <c r="AT4" s="17" t="s">
        <v>3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27" t="s">
        <v>17</v>
      </c>
      <c r="M6" s="20"/>
    </row>
    <row r="7" spans="1:46" s="1" customFormat="1" ht="16.5" customHeight="1">
      <c r="B7" s="20"/>
      <c r="E7" s="247" t="str">
        <f>'Rekapitulace stavby'!K6</f>
        <v>ZUŠ-učebna v podkroví-změna užívání</v>
      </c>
      <c r="F7" s="248"/>
      <c r="G7" s="248"/>
      <c r="H7" s="248"/>
      <c r="M7" s="20"/>
    </row>
    <row r="8" spans="1:46" s="2" customFormat="1" ht="12" customHeight="1">
      <c r="A8" s="32"/>
      <c r="B8" s="33"/>
      <c r="C8" s="32"/>
      <c r="D8" s="27" t="s">
        <v>100</v>
      </c>
      <c r="E8" s="32"/>
      <c r="F8" s="32"/>
      <c r="G8" s="32"/>
      <c r="H8" s="32"/>
      <c r="I8" s="32"/>
      <c r="J8" s="32"/>
      <c r="K8" s="32"/>
      <c r="L8" s="32"/>
      <c r="M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8" t="s">
        <v>816</v>
      </c>
      <c r="F9" s="249"/>
      <c r="G9" s="249"/>
      <c r="H9" s="249"/>
      <c r="I9" s="32"/>
      <c r="J9" s="32"/>
      <c r="K9" s="32"/>
      <c r="L9" s="32"/>
      <c r="M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32"/>
      <c r="M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5" t="str">
        <f>'Rekapitulace stavby'!AN8</f>
        <v>28. 3. 2022</v>
      </c>
      <c r="K12" s="32"/>
      <c r="L12" s="32"/>
      <c r="M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1</v>
      </c>
      <c r="K14" s="32"/>
      <c r="L14" s="32"/>
      <c r="M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1</v>
      </c>
      <c r="K15" s="32"/>
      <c r="L15" s="32"/>
      <c r="M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32"/>
      <c r="M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0" t="str">
        <f>'Rekapitulace stavby'!E14</f>
        <v>Vyplň údaj</v>
      </c>
      <c r="F18" s="230"/>
      <c r="G18" s="230"/>
      <c r="H18" s="230"/>
      <c r="I18" s="27" t="s">
        <v>28</v>
      </c>
      <c r="J18" s="28" t="str">
        <f>'Rekapitulace stavby'!AN14</f>
        <v>Vyplň údaj</v>
      </c>
      <c r="K18" s="32"/>
      <c r="L18" s="32"/>
      <c r="M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tr">
        <f>IF('Rekapitulace stavby'!AN16="","",'Rekapitulace stavby'!AN16)</f>
        <v/>
      </c>
      <c r="K20" s="32"/>
      <c r="L20" s="32"/>
      <c r="M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28</v>
      </c>
      <c r="J21" s="25" t="str">
        <f>IF('Rekapitulace stavby'!AN17="","",'Rekapitulace stavby'!AN17)</f>
        <v/>
      </c>
      <c r="K21" s="32"/>
      <c r="L21" s="32"/>
      <c r="M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26</v>
      </c>
      <c r="J23" s="25" t="s">
        <v>1</v>
      </c>
      <c r="K23" s="32"/>
      <c r="L23" s="32"/>
      <c r="M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28</v>
      </c>
      <c r="J24" s="25" t="s">
        <v>1</v>
      </c>
      <c r="K24" s="32"/>
      <c r="L24" s="32"/>
      <c r="M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32"/>
      <c r="M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5"/>
      <c r="B27" s="96"/>
      <c r="C27" s="95"/>
      <c r="D27" s="95"/>
      <c r="E27" s="235" t="s">
        <v>1</v>
      </c>
      <c r="F27" s="235"/>
      <c r="G27" s="235"/>
      <c r="H27" s="235"/>
      <c r="I27" s="95"/>
      <c r="J27" s="95"/>
      <c r="K27" s="95"/>
      <c r="L27" s="95"/>
      <c r="M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66"/>
      <c r="M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3"/>
      <c r="C30" s="32"/>
      <c r="D30" s="32"/>
      <c r="E30" s="27" t="s">
        <v>102</v>
      </c>
      <c r="F30" s="32"/>
      <c r="G30" s="32"/>
      <c r="H30" s="32"/>
      <c r="I30" s="32"/>
      <c r="J30" s="32"/>
      <c r="K30" s="98">
        <f>I96</f>
        <v>0</v>
      </c>
      <c r="L30" s="32"/>
      <c r="M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3"/>
      <c r="C31" s="32"/>
      <c r="D31" s="32"/>
      <c r="E31" s="27" t="s">
        <v>103</v>
      </c>
      <c r="F31" s="32"/>
      <c r="G31" s="32"/>
      <c r="H31" s="32"/>
      <c r="I31" s="32"/>
      <c r="J31" s="32"/>
      <c r="K31" s="98">
        <f>J96</f>
        <v>0</v>
      </c>
      <c r="L31" s="32"/>
      <c r="M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99" t="s">
        <v>36</v>
      </c>
      <c r="E32" s="32"/>
      <c r="F32" s="32"/>
      <c r="G32" s="32"/>
      <c r="H32" s="32"/>
      <c r="I32" s="32"/>
      <c r="J32" s="32"/>
      <c r="K32" s="71">
        <f>ROUND(K118, 2)</f>
        <v>0</v>
      </c>
      <c r="L32" s="32"/>
      <c r="M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66"/>
      <c r="M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38</v>
      </c>
      <c r="G34" s="32"/>
      <c r="H34" s="32"/>
      <c r="I34" s="36" t="s">
        <v>37</v>
      </c>
      <c r="J34" s="32"/>
      <c r="K34" s="36" t="s">
        <v>39</v>
      </c>
      <c r="L34" s="32"/>
      <c r="M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0" t="s">
        <v>40</v>
      </c>
      <c r="E35" s="27" t="s">
        <v>41</v>
      </c>
      <c r="F35" s="98">
        <f>ROUND((SUM(BE118:BE122)),  2)</f>
        <v>0</v>
      </c>
      <c r="G35" s="32"/>
      <c r="H35" s="32"/>
      <c r="I35" s="101">
        <v>0.21</v>
      </c>
      <c r="J35" s="32"/>
      <c r="K35" s="98">
        <f>ROUND(((SUM(BE118:BE122))*I35),  2)</f>
        <v>0</v>
      </c>
      <c r="L35" s="32"/>
      <c r="M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42</v>
      </c>
      <c r="F36" s="98">
        <f>ROUND((SUM(BF118:BF122)),  2)</f>
        <v>0</v>
      </c>
      <c r="G36" s="32"/>
      <c r="H36" s="32"/>
      <c r="I36" s="101">
        <v>0.15</v>
      </c>
      <c r="J36" s="32"/>
      <c r="K36" s="98">
        <f>ROUND(((SUM(BF118:BF122))*I36),  2)</f>
        <v>0</v>
      </c>
      <c r="L36" s="32"/>
      <c r="M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43</v>
      </c>
      <c r="F37" s="98">
        <f>ROUND((SUM(BG118:BG122)),  2)</f>
        <v>0</v>
      </c>
      <c r="G37" s="32"/>
      <c r="H37" s="32"/>
      <c r="I37" s="101">
        <v>0.21</v>
      </c>
      <c r="J37" s="32"/>
      <c r="K37" s="98">
        <f>0</f>
        <v>0</v>
      </c>
      <c r="L37" s="32"/>
      <c r="M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44</v>
      </c>
      <c r="F38" s="98">
        <f>ROUND((SUM(BH118:BH122)),  2)</f>
        <v>0</v>
      </c>
      <c r="G38" s="32"/>
      <c r="H38" s="32"/>
      <c r="I38" s="101">
        <v>0.15</v>
      </c>
      <c r="J38" s="32"/>
      <c r="K38" s="98">
        <f>0</f>
        <v>0</v>
      </c>
      <c r="L38" s="32"/>
      <c r="M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45</v>
      </c>
      <c r="F39" s="98">
        <f>ROUND((SUM(BI118:BI122)),  2)</f>
        <v>0</v>
      </c>
      <c r="G39" s="32"/>
      <c r="H39" s="32"/>
      <c r="I39" s="101">
        <v>0</v>
      </c>
      <c r="J39" s="32"/>
      <c r="K39" s="98">
        <f>0</f>
        <v>0</v>
      </c>
      <c r="L39" s="32"/>
      <c r="M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2"/>
      <c r="D41" s="103" t="s">
        <v>46</v>
      </c>
      <c r="E41" s="60"/>
      <c r="F41" s="60"/>
      <c r="G41" s="104" t="s">
        <v>47</v>
      </c>
      <c r="H41" s="105" t="s">
        <v>48</v>
      </c>
      <c r="I41" s="60"/>
      <c r="J41" s="60"/>
      <c r="K41" s="106">
        <f>SUM(K32:K39)</f>
        <v>0</v>
      </c>
      <c r="L41" s="107"/>
      <c r="M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4"/>
      <c r="M50" s="42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 ht="12.75">
      <c r="A61" s="32"/>
      <c r="B61" s="33"/>
      <c r="C61" s="32"/>
      <c r="D61" s="45" t="s">
        <v>51</v>
      </c>
      <c r="E61" s="35"/>
      <c r="F61" s="108" t="s">
        <v>52</v>
      </c>
      <c r="G61" s="45" t="s">
        <v>51</v>
      </c>
      <c r="H61" s="35"/>
      <c r="I61" s="35"/>
      <c r="J61" s="109" t="s">
        <v>52</v>
      </c>
      <c r="K61" s="35"/>
      <c r="L61" s="35"/>
      <c r="M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6"/>
      <c r="M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 ht="12.75">
      <c r="A76" s="32"/>
      <c r="B76" s="33"/>
      <c r="C76" s="32"/>
      <c r="D76" s="45" t="s">
        <v>51</v>
      </c>
      <c r="E76" s="35"/>
      <c r="F76" s="108" t="s">
        <v>52</v>
      </c>
      <c r="G76" s="45" t="s">
        <v>51</v>
      </c>
      <c r="H76" s="35"/>
      <c r="I76" s="35"/>
      <c r="J76" s="109" t="s">
        <v>52</v>
      </c>
      <c r="K76" s="35"/>
      <c r="L76" s="35"/>
      <c r="M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104</v>
      </c>
      <c r="D82" s="32"/>
      <c r="E82" s="32"/>
      <c r="F82" s="32"/>
      <c r="G82" s="32"/>
      <c r="H82" s="32"/>
      <c r="I82" s="32"/>
      <c r="J82" s="32"/>
      <c r="K82" s="32"/>
      <c r="L82" s="32"/>
      <c r="M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7" t="str">
        <f>E7</f>
        <v>ZUŠ-učebna v podkroví-změna užívání</v>
      </c>
      <c r="F85" s="248"/>
      <c r="G85" s="248"/>
      <c r="H85" s="248"/>
      <c r="I85" s="32"/>
      <c r="J85" s="32"/>
      <c r="K85" s="32"/>
      <c r="L85" s="32"/>
      <c r="M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100</v>
      </c>
      <c r="D86" s="32"/>
      <c r="E86" s="32"/>
      <c r="F86" s="32"/>
      <c r="G86" s="32"/>
      <c r="H86" s="32"/>
      <c r="I86" s="32"/>
      <c r="J86" s="32"/>
      <c r="K86" s="32"/>
      <c r="L86" s="32"/>
      <c r="M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8" t="str">
        <f>E9</f>
        <v>5 - Vedlejší rozpočtové náklady</v>
      </c>
      <c r="F87" s="249"/>
      <c r="G87" s="249"/>
      <c r="H87" s="249"/>
      <c r="I87" s="32"/>
      <c r="J87" s="32"/>
      <c r="K87" s="32"/>
      <c r="L87" s="32"/>
      <c r="M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nám. A.Jiráska č.p.3, Lanškroun</v>
      </c>
      <c r="G89" s="32"/>
      <c r="H89" s="32"/>
      <c r="I89" s="27" t="s">
        <v>23</v>
      </c>
      <c r="J89" s="55" t="str">
        <f>IF(J12="","",J12)</f>
        <v>28. 3. 2022</v>
      </c>
      <c r="K89" s="32"/>
      <c r="L89" s="32"/>
      <c r="M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25</v>
      </c>
      <c r="D91" s="32"/>
      <c r="E91" s="32"/>
      <c r="F91" s="25" t="str">
        <f>E15</f>
        <v xml:space="preserve"> Město Lanškroun</v>
      </c>
      <c r="G91" s="32"/>
      <c r="H91" s="32"/>
      <c r="I91" s="27" t="s">
        <v>31</v>
      </c>
      <c r="J91" s="30" t="str">
        <f>E21</f>
        <v xml:space="preserve"> </v>
      </c>
      <c r="K91" s="32"/>
      <c r="L91" s="32"/>
      <c r="M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 xml:space="preserve"> ing. Ivana Smolová</v>
      </c>
      <c r="K92" s="32"/>
      <c r="L92" s="32"/>
      <c r="M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0" t="s">
        <v>105</v>
      </c>
      <c r="D94" s="102"/>
      <c r="E94" s="102"/>
      <c r="F94" s="102"/>
      <c r="G94" s="102"/>
      <c r="H94" s="102"/>
      <c r="I94" s="111" t="s">
        <v>106</v>
      </c>
      <c r="J94" s="111" t="s">
        <v>107</v>
      </c>
      <c r="K94" s="111" t="s">
        <v>108</v>
      </c>
      <c r="L94" s="102"/>
      <c r="M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2" t="s">
        <v>109</v>
      </c>
      <c r="D96" s="32"/>
      <c r="E96" s="32"/>
      <c r="F96" s="32"/>
      <c r="G96" s="32"/>
      <c r="H96" s="32"/>
      <c r="I96" s="71">
        <f t="shared" ref="I96:J98" si="0">Q118</f>
        <v>0</v>
      </c>
      <c r="J96" s="71">
        <f t="shared" si="0"/>
        <v>0</v>
      </c>
      <c r="K96" s="71">
        <f>K118</f>
        <v>0</v>
      </c>
      <c r="L96" s="32"/>
      <c r="M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110</v>
      </c>
    </row>
    <row r="97" spans="1:31" s="9" customFormat="1" ht="24.95" customHeight="1">
      <c r="B97" s="113"/>
      <c r="D97" s="114" t="s">
        <v>817</v>
      </c>
      <c r="E97" s="115"/>
      <c r="F97" s="115"/>
      <c r="G97" s="115"/>
      <c r="H97" s="115"/>
      <c r="I97" s="116">
        <f t="shared" si="0"/>
        <v>0</v>
      </c>
      <c r="J97" s="116">
        <f t="shared" si="0"/>
        <v>0</v>
      </c>
      <c r="K97" s="116">
        <f>K119</f>
        <v>0</v>
      </c>
      <c r="M97" s="113"/>
    </row>
    <row r="98" spans="1:31" s="10" customFormat="1" ht="19.899999999999999" customHeight="1">
      <c r="B98" s="117"/>
      <c r="D98" s="118" t="s">
        <v>818</v>
      </c>
      <c r="E98" s="119"/>
      <c r="F98" s="119"/>
      <c r="G98" s="119"/>
      <c r="H98" s="119"/>
      <c r="I98" s="120">
        <f t="shared" si="0"/>
        <v>0</v>
      </c>
      <c r="J98" s="120">
        <f t="shared" si="0"/>
        <v>0</v>
      </c>
      <c r="K98" s="120">
        <f>K120</f>
        <v>0</v>
      </c>
      <c r="M98" s="117"/>
    </row>
    <row r="99" spans="1:31" s="2" customFormat="1" ht="21.75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4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>
      <c r="A100" s="32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5" customHeight="1">
      <c r="A104" s="32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>
      <c r="A105" s="32"/>
      <c r="B105" s="33"/>
      <c r="C105" s="21" t="s">
        <v>125</v>
      </c>
      <c r="D105" s="32"/>
      <c r="E105" s="32"/>
      <c r="F105" s="32"/>
      <c r="G105" s="32"/>
      <c r="H105" s="32"/>
      <c r="I105" s="32"/>
      <c r="J105" s="32"/>
      <c r="K105" s="32"/>
      <c r="L105" s="32"/>
      <c r="M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33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17</v>
      </c>
      <c r="D107" s="32"/>
      <c r="E107" s="32"/>
      <c r="F107" s="32"/>
      <c r="G107" s="32"/>
      <c r="H107" s="32"/>
      <c r="I107" s="32"/>
      <c r="J107" s="32"/>
      <c r="K107" s="32"/>
      <c r="L107" s="32"/>
      <c r="M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2"/>
      <c r="D108" s="32"/>
      <c r="E108" s="247" t="str">
        <f>E7</f>
        <v>ZUŠ-učebna v podkroví-změna užívání</v>
      </c>
      <c r="F108" s="248"/>
      <c r="G108" s="248"/>
      <c r="H108" s="248"/>
      <c r="I108" s="32"/>
      <c r="J108" s="32"/>
      <c r="K108" s="32"/>
      <c r="L108" s="32"/>
      <c r="M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100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2"/>
      <c r="D110" s="32"/>
      <c r="E110" s="208" t="str">
        <f>E9</f>
        <v>5 - Vedlejší rozpočtové náklady</v>
      </c>
      <c r="F110" s="249"/>
      <c r="G110" s="249"/>
      <c r="H110" s="249"/>
      <c r="I110" s="32"/>
      <c r="J110" s="32"/>
      <c r="K110" s="32"/>
      <c r="L110" s="32"/>
      <c r="M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21</v>
      </c>
      <c r="D112" s="32"/>
      <c r="E112" s="32"/>
      <c r="F112" s="25" t="str">
        <f>F12</f>
        <v>nám. A.Jiráska č.p.3, Lanškroun</v>
      </c>
      <c r="G112" s="32"/>
      <c r="H112" s="32"/>
      <c r="I112" s="27" t="s">
        <v>23</v>
      </c>
      <c r="J112" s="55" t="str">
        <f>IF(J12="","",J12)</f>
        <v>28. 3. 2022</v>
      </c>
      <c r="K112" s="32"/>
      <c r="L112" s="32"/>
      <c r="M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7" t="s">
        <v>25</v>
      </c>
      <c r="D114" s="32"/>
      <c r="E114" s="32"/>
      <c r="F114" s="25" t="str">
        <f>E15</f>
        <v xml:space="preserve"> Město Lanškroun</v>
      </c>
      <c r="G114" s="32"/>
      <c r="H114" s="32"/>
      <c r="I114" s="27" t="s">
        <v>31</v>
      </c>
      <c r="J114" s="30" t="str">
        <f>E21</f>
        <v xml:space="preserve"> </v>
      </c>
      <c r="K114" s="32"/>
      <c r="L114" s="32"/>
      <c r="M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7" t="s">
        <v>29</v>
      </c>
      <c r="D115" s="32"/>
      <c r="E115" s="32"/>
      <c r="F115" s="25" t="str">
        <f>IF(E18="","",E18)</f>
        <v>Vyplň údaj</v>
      </c>
      <c r="G115" s="32"/>
      <c r="H115" s="32"/>
      <c r="I115" s="27" t="s">
        <v>33</v>
      </c>
      <c r="J115" s="30" t="str">
        <f>E24</f>
        <v xml:space="preserve"> ing. Ivana Smolová</v>
      </c>
      <c r="K115" s="32"/>
      <c r="L115" s="32"/>
      <c r="M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21"/>
      <c r="B117" s="122"/>
      <c r="C117" s="123" t="s">
        <v>126</v>
      </c>
      <c r="D117" s="124" t="s">
        <v>61</v>
      </c>
      <c r="E117" s="124" t="s">
        <v>57</v>
      </c>
      <c r="F117" s="124" t="s">
        <v>58</v>
      </c>
      <c r="G117" s="124" t="s">
        <v>127</v>
      </c>
      <c r="H117" s="124" t="s">
        <v>128</v>
      </c>
      <c r="I117" s="124" t="s">
        <v>129</v>
      </c>
      <c r="J117" s="124" t="s">
        <v>130</v>
      </c>
      <c r="K117" s="124" t="s">
        <v>108</v>
      </c>
      <c r="L117" s="125" t="s">
        <v>131</v>
      </c>
      <c r="M117" s="126"/>
      <c r="N117" s="62" t="s">
        <v>1</v>
      </c>
      <c r="O117" s="63" t="s">
        <v>40</v>
      </c>
      <c r="P117" s="63" t="s">
        <v>132</v>
      </c>
      <c r="Q117" s="63" t="s">
        <v>133</v>
      </c>
      <c r="R117" s="63" t="s">
        <v>134</v>
      </c>
      <c r="S117" s="63" t="s">
        <v>135</v>
      </c>
      <c r="T117" s="63" t="s">
        <v>136</v>
      </c>
      <c r="U117" s="63" t="s">
        <v>137</v>
      </c>
      <c r="V117" s="63" t="s">
        <v>138</v>
      </c>
      <c r="W117" s="63" t="s">
        <v>139</v>
      </c>
      <c r="X117" s="64" t="s">
        <v>140</v>
      </c>
      <c r="Y117" s="121"/>
      <c r="Z117" s="121"/>
      <c r="AA117" s="121"/>
      <c r="AB117" s="121"/>
      <c r="AC117" s="121"/>
      <c r="AD117" s="121"/>
      <c r="AE117" s="121"/>
    </row>
    <row r="118" spans="1:65" s="2" customFormat="1" ht="22.9" customHeight="1">
      <c r="A118" s="32"/>
      <c r="B118" s="33"/>
      <c r="C118" s="69" t="s">
        <v>141</v>
      </c>
      <c r="D118" s="32"/>
      <c r="E118" s="32"/>
      <c r="F118" s="32"/>
      <c r="G118" s="32"/>
      <c r="H118" s="32"/>
      <c r="I118" s="32"/>
      <c r="J118" s="32"/>
      <c r="K118" s="127">
        <f>BK118</f>
        <v>0</v>
      </c>
      <c r="L118" s="32"/>
      <c r="M118" s="33"/>
      <c r="N118" s="65"/>
      <c r="O118" s="56"/>
      <c r="P118" s="66"/>
      <c r="Q118" s="128">
        <f>Q119</f>
        <v>0</v>
      </c>
      <c r="R118" s="128">
        <f>R119</f>
        <v>0</v>
      </c>
      <c r="S118" s="66"/>
      <c r="T118" s="129">
        <f>T119</f>
        <v>0</v>
      </c>
      <c r="U118" s="66"/>
      <c r="V118" s="129">
        <f>V119</f>
        <v>0</v>
      </c>
      <c r="W118" s="66"/>
      <c r="X118" s="130">
        <f>X119</f>
        <v>0</v>
      </c>
      <c r="Y118" s="32"/>
      <c r="Z118" s="32"/>
      <c r="AA118" s="32"/>
      <c r="AB118" s="32"/>
      <c r="AC118" s="32"/>
      <c r="AD118" s="32"/>
      <c r="AE118" s="32"/>
      <c r="AT118" s="17" t="s">
        <v>77</v>
      </c>
      <c r="AU118" s="17" t="s">
        <v>110</v>
      </c>
      <c r="BK118" s="131">
        <f>BK119</f>
        <v>0</v>
      </c>
    </row>
    <row r="119" spans="1:65" s="12" customFormat="1" ht="25.9" customHeight="1">
      <c r="B119" s="132"/>
      <c r="D119" s="133" t="s">
        <v>77</v>
      </c>
      <c r="E119" s="134" t="s">
        <v>819</v>
      </c>
      <c r="F119" s="134" t="s">
        <v>97</v>
      </c>
      <c r="I119" s="135"/>
      <c r="J119" s="135"/>
      <c r="K119" s="136">
        <f>BK119</f>
        <v>0</v>
      </c>
      <c r="M119" s="132"/>
      <c r="N119" s="137"/>
      <c r="O119" s="138"/>
      <c r="P119" s="138"/>
      <c r="Q119" s="139">
        <f>Q120</f>
        <v>0</v>
      </c>
      <c r="R119" s="139">
        <f>R120</f>
        <v>0</v>
      </c>
      <c r="S119" s="138"/>
      <c r="T119" s="140">
        <f>T120</f>
        <v>0</v>
      </c>
      <c r="U119" s="138"/>
      <c r="V119" s="140">
        <f>V120</f>
        <v>0</v>
      </c>
      <c r="W119" s="138"/>
      <c r="X119" s="141">
        <f>X120</f>
        <v>0</v>
      </c>
      <c r="AR119" s="133" t="s">
        <v>96</v>
      </c>
      <c r="AT119" s="142" t="s">
        <v>77</v>
      </c>
      <c r="AU119" s="142" t="s">
        <v>78</v>
      </c>
      <c r="AY119" s="133" t="s">
        <v>144</v>
      </c>
      <c r="BK119" s="143">
        <f>BK120</f>
        <v>0</v>
      </c>
    </row>
    <row r="120" spans="1:65" s="12" customFormat="1" ht="22.9" customHeight="1">
      <c r="B120" s="132"/>
      <c r="D120" s="133" t="s">
        <v>77</v>
      </c>
      <c r="E120" s="144" t="s">
        <v>820</v>
      </c>
      <c r="F120" s="144" t="s">
        <v>821</v>
      </c>
      <c r="I120" s="135"/>
      <c r="J120" s="135"/>
      <c r="K120" s="145">
        <f>BK120</f>
        <v>0</v>
      </c>
      <c r="M120" s="132"/>
      <c r="N120" s="137"/>
      <c r="O120" s="138"/>
      <c r="P120" s="138"/>
      <c r="Q120" s="139">
        <f>SUM(Q121:Q122)</f>
        <v>0</v>
      </c>
      <c r="R120" s="139">
        <f>SUM(R121:R122)</f>
        <v>0</v>
      </c>
      <c r="S120" s="138"/>
      <c r="T120" s="140">
        <f>SUM(T121:T122)</f>
        <v>0</v>
      </c>
      <c r="U120" s="138"/>
      <c r="V120" s="140">
        <f>SUM(V121:V122)</f>
        <v>0</v>
      </c>
      <c r="W120" s="138"/>
      <c r="X120" s="141">
        <f>SUM(X121:X122)</f>
        <v>0</v>
      </c>
      <c r="AR120" s="133" t="s">
        <v>96</v>
      </c>
      <c r="AT120" s="142" t="s">
        <v>77</v>
      </c>
      <c r="AU120" s="142" t="s">
        <v>83</v>
      </c>
      <c r="AY120" s="133" t="s">
        <v>144</v>
      </c>
      <c r="BK120" s="143">
        <f>SUM(BK121:BK122)</f>
        <v>0</v>
      </c>
    </row>
    <row r="121" spans="1:65" s="2" customFormat="1" ht="24.2" customHeight="1">
      <c r="A121" s="32"/>
      <c r="B121" s="146"/>
      <c r="C121" s="147" t="s">
        <v>83</v>
      </c>
      <c r="D121" s="147" t="s">
        <v>146</v>
      </c>
      <c r="E121" s="148" t="s">
        <v>822</v>
      </c>
      <c r="F121" s="149" t="s">
        <v>821</v>
      </c>
      <c r="G121" s="150" t="s">
        <v>823</v>
      </c>
      <c r="H121" s="207"/>
      <c r="I121" s="152"/>
      <c r="J121" s="152"/>
      <c r="K121" s="153">
        <f>ROUND(P121*H121,2)</f>
        <v>0</v>
      </c>
      <c r="L121" s="149" t="s">
        <v>150</v>
      </c>
      <c r="M121" s="33"/>
      <c r="N121" s="154" t="s">
        <v>1</v>
      </c>
      <c r="O121" s="155" t="s">
        <v>41</v>
      </c>
      <c r="P121" s="156">
        <f>I121+J121</f>
        <v>0</v>
      </c>
      <c r="Q121" s="156">
        <f>ROUND(I121*H121,2)</f>
        <v>0</v>
      </c>
      <c r="R121" s="156">
        <f>ROUND(J121*H121,2)</f>
        <v>0</v>
      </c>
      <c r="S121" s="58"/>
      <c r="T121" s="157">
        <f>S121*H121</f>
        <v>0</v>
      </c>
      <c r="U121" s="157">
        <v>0</v>
      </c>
      <c r="V121" s="157">
        <f>U121*H121</f>
        <v>0</v>
      </c>
      <c r="W121" s="157">
        <v>0</v>
      </c>
      <c r="X121" s="158">
        <f>W121*H121</f>
        <v>0</v>
      </c>
      <c r="Y121" s="32"/>
      <c r="Z121" s="32"/>
      <c r="AA121" s="32"/>
      <c r="AB121" s="32"/>
      <c r="AC121" s="32"/>
      <c r="AD121" s="32"/>
      <c r="AE121" s="32"/>
      <c r="AR121" s="159" t="s">
        <v>824</v>
      </c>
      <c r="AT121" s="159" t="s">
        <v>146</v>
      </c>
      <c r="AU121" s="159" t="s">
        <v>87</v>
      </c>
      <c r="AY121" s="17" t="s">
        <v>144</v>
      </c>
      <c r="BE121" s="160">
        <f>IF(O121="základní",K121,0)</f>
        <v>0</v>
      </c>
      <c r="BF121" s="160">
        <f>IF(O121="snížená",K121,0)</f>
        <v>0</v>
      </c>
      <c r="BG121" s="160">
        <f>IF(O121="zákl. přenesená",K121,0)</f>
        <v>0</v>
      </c>
      <c r="BH121" s="160">
        <f>IF(O121="sníž. přenesená",K121,0)</f>
        <v>0</v>
      </c>
      <c r="BI121" s="160">
        <f>IF(O121="nulová",K121,0)</f>
        <v>0</v>
      </c>
      <c r="BJ121" s="17" t="s">
        <v>83</v>
      </c>
      <c r="BK121" s="160">
        <f>ROUND(P121*H121,2)</f>
        <v>0</v>
      </c>
      <c r="BL121" s="17" t="s">
        <v>824</v>
      </c>
      <c r="BM121" s="159" t="s">
        <v>825</v>
      </c>
    </row>
    <row r="122" spans="1:65" s="2" customFormat="1" ht="11.25">
      <c r="A122" s="32"/>
      <c r="B122" s="33"/>
      <c r="C122" s="32"/>
      <c r="D122" s="161" t="s">
        <v>152</v>
      </c>
      <c r="E122" s="32"/>
      <c r="F122" s="162" t="s">
        <v>821</v>
      </c>
      <c r="G122" s="32"/>
      <c r="H122" s="32"/>
      <c r="I122" s="163"/>
      <c r="J122" s="163"/>
      <c r="K122" s="32"/>
      <c r="L122" s="32"/>
      <c r="M122" s="33"/>
      <c r="N122" s="203"/>
      <c r="O122" s="204"/>
      <c r="P122" s="205"/>
      <c r="Q122" s="205"/>
      <c r="R122" s="205"/>
      <c r="S122" s="205"/>
      <c r="T122" s="205"/>
      <c r="U122" s="205"/>
      <c r="V122" s="205"/>
      <c r="W122" s="205"/>
      <c r="X122" s="206"/>
      <c r="Y122" s="32"/>
      <c r="Z122" s="32"/>
      <c r="AA122" s="32"/>
      <c r="AB122" s="32"/>
      <c r="AC122" s="32"/>
      <c r="AD122" s="32"/>
      <c r="AE122" s="32"/>
      <c r="AT122" s="17" t="s">
        <v>152</v>
      </c>
      <c r="AU122" s="17" t="s">
        <v>87</v>
      </c>
    </row>
    <row r="123" spans="1:65" s="2" customFormat="1" ht="6.95" customHeight="1">
      <c r="A123" s="32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33"/>
      <c r="N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</sheetData>
  <autoFilter ref="C117:L122"/>
  <mergeCells count="9">
    <mergeCell ref="E87:H87"/>
    <mergeCell ref="E108:H108"/>
    <mergeCell ref="E110:H110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1 - ZUŠ-učebna v podkroví...</vt:lpstr>
      <vt:lpstr>2 - ZUŠ učebna v podkroví...</vt:lpstr>
      <vt:lpstr>3 - ZUŠ učebna v podkroví...</vt:lpstr>
      <vt:lpstr>4 - ZUŠ nouzové osvětlení</vt:lpstr>
      <vt:lpstr>5 - Vedlejší rozpočtové n...</vt:lpstr>
      <vt:lpstr>'1 - ZUŠ-učebna v podkroví...'!Názvy_tisku</vt:lpstr>
      <vt:lpstr>'2 - ZUŠ učebna v podkroví...'!Názvy_tisku</vt:lpstr>
      <vt:lpstr>'3 - ZUŠ učebna v podkroví...'!Názvy_tisku</vt:lpstr>
      <vt:lpstr>'4 - ZUŠ nouzové osvětlení'!Názvy_tisku</vt:lpstr>
      <vt:lpstr>'5 - Vedlejší rozpočtové n...'!Názvy_tisku</vt:lpstr>
      <vt:lpstr>'Rekapitulace stavby'!Názvy_tisku</vt:lpstr>
      <vt:lpstr>'1 - ZUŠ-učebna v podkroví...'!Oblast_tisku</vt:lpstr>
      <vt:lpstr>'2 - ZUŠ učebna v podkroví...'!Oblast_tisku</vt:lpstr>
      <vt:lpstr>'3 - ZUŠ učebna v podkroví...'!Oblast_tisku</vt:lpstr>
      <vt:lpstr>'4 - ZUŠ nouzové osvětlení'!Oblast_tisku</vt:lpstr>
      <vt:lpstr>'5 - Vedlejší rozpočtové n...'!Oblast_tisku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Kovář Petr</dc:creator>
  <cp:lastModifiedBy>Sobek Jaromír</cp:lastModifiedBy>
  <dcterms:created xsi:type="dcterms:W3CDTF">2023-01-11T11:18:04Z</dcterms:created>
  <dcterms:modified xsi:type="dcterms:W3CDTF">2023-01-11T11:26:58Z</dcterms:modified>
</cp:coreProperties>
</file>